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\hikarinoko-hoikuenn_com\20191231_docs\"/>
    </mc:Choice>
  </mc:AlternateContent>
  <xr:revisionPtr revIDLastSave="0" documentId="8_{996225C5-5228-4478-9188-63D4F7D95595}" xr6:coauthVersionLast="45" xr6:coauthVersionMax="45" xr10:uidLastSave="{00000000-0000-0000-0000-000000000000}"/>
  <bookViews>
    <workbookView xWindow="13530" yWindow="3720" windowWidth="14880" windowHeight="11385" xr2:uid="{2AA260AA-80FA-4F55-A7C4-08D56FD6F46B}"/>
  </bookViews>
  <sheets>
    <sheet name="ひかりの子保育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7" i="1" l="1"/>
  <c r="G154" i="1"/>
  <c r="G151" i="1"/>
  <c r="G150" i="1"/>
  <c r="G149" i="1"/>
  <c r="G148" i="1"/>
  <c r="G147" i="1"/>
  <c r="G146" i="1"/>
  <c r="G145" i="1"/>
  <c r="G144" i="1"/>
  <c r="G143" i="1"/>
  <c r="G142" i="1"/>
  <c r="G141" i="1"/>
  <c r="F140" i="1"/>
  <c r="F152" i="1" s="1"/>
  <c r="E140" i="1"/>
  <c r="E152" i="1" s="1"/>
  <c r="G152" i="1" s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F125" i="1"/>
  <c r="F135" i="1" s="1"/>
  <c r="F153" i="1" s="1"/>
  <c r="E125" i="1"/>
  <c r="G125" i="1" s="1"/>
  <c r="G124" i="1"/>
  <c r="G123" i="1"/>
  <c r="G120" i="1"/>
  <c r="G119" i="1"/>
  <c r="G118" i="1"/>
  <c r="G117" i="1"/>
  <c r="G116" i="1"/>
  <c r="G115" i="1"/>
  <c r="G114" i="1"/>
  <c r="G113" i="1"/>
  <c r="F112" i="1"/>
  <c r="F121" i="1" s="1"/>
  <c r="E112" i="1"/>
  <c r="E121" i="1" s="1"/>
  <c r="G121" i="1" s="1"/>
  <c r="G111" i="1"/>
  <c r="G109" i="1"/>
  <c r="G108" i="1"/>
  <c r="G107" i="1"/>
  <c r="F106" i="1"/>
  <c r="E106" i="1"/>
  <c r="G105" i="1"/>
  <c r="G104" i="1"/>
  <c r="G103" i="1"/>
  <c r="F102" i="1"/>
  <c r="E102" i="1"/>
  <c r="G102" i="1" s="1"/>
  <c r="G101" i="1"/>
  <c r="G100" i="1"/>
  <c r="F99" i="1"/>
  <c r="E99" i="1"/>
  <c r="G99" i="1" s="1"/>
  <c r="G96" i="1"/>
  <c r="G95" i="1"/>
  <c r="F94" i="1"/>
  <c r="E94" i="1"/>
  <c r="G94" i="1" s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F72" i="1"/>
  <c r="E72" i="1"/>
  <c r="G72" i="1" s="1"/>
  <c r="G71" i="1"/>
  <c r="G70" i="1"/>
  <c r="G69" i="1"/>
  <c r="G68" i="1"/>
  <c r="G67" i="1"/>
  <c r="G66" i="1"/>
  <c r="G65" i="1"/>
  <c r="G64" i="1"/>
  <c r="G63" i="1"/>
  <c r="G62" i="1"/>
  <c r="G61" i="1"/>
  <c r="G60" i="1"/>
  <c r="F59" i="1"/>
  <c r="E59" i="1"/>
  <c r="G59" i="1" s="1"/>
  <c r="G58" i="1"/>
  <c r="G57" i="1"/>
  <c r="G56" i="1"/>
  <c r="G55" i="1"/>
  <c r="G54" i="1"/>
  <c r="G53" i="1"/>
  <c r="G52" i="1"/>
  <c r="G51" i="1"/>
  <c r="F51" i="1"/>
  <c r="F97" i="1" s="1"/>
  <c r="E51" i="1"/>
  <c r="G49" i="1"/>
  <c r="G48" i="1"/>
  <c r="G47" i="1"/>
  <c r="F46" i="1"/>
  <c r="E46" i="1"/>
  <c r="G46" i="1" s="1"/>
  <c r="G45" i="1"/>
  <c r="G44" i="1"/>
  <c r="G43" i="1"/>
  <c r="F42" i="1"/>
  <c r="E42" i="1"/>
  <c r="G42" i="1" s="1"/>
  <c r="G41" i="1"/>
  <c r="G40" i="1"/>
  <c r="G39" i="1"/>
  <c r="G38" i="1"/>
  <c r="G37" i="1"/>
  <c r="G36" i="1"/>
  <c r="G35" i="1"/>
  <c r="G34" i="1"/>
  <c r="F33" i="1"/>
  <c r="E33" i="1"/>
  <c r="G33" i="1" s="1"/>
  <c r="G32" i="1"/>
  <c r="G31" i="1"/>
  <c r="G30" i="1"/>
  <c r="G29" i="1"/>
  <c r="G28" i="1"/>
  <c r="F28" i="1"/>
  <c r="E28" i="1"/>
  <c r="G27" i="1"/>
  <c r="G26" i="1"/>
  <c r="G25" i="1"/>
  <c r="F24" i="1"/>
  <c r="E24" i="1"/>
  <c r="G24" i="1" s="1"/>
  <c r="G23" i="1"/>
  <c r="G22" i="1"/>
  <c r="F21" i="1"/>
  <c r="E21" i="1"/>
  <c r="G21" i="1" s="1"/>
  <c r="G20" i="1"/>
  <c r="G19" i="1"/>
  <c r="F18" i="1"/>
  <c r="E18" i="1"/>
  <c r="G18" i="1" s="1"/>
  <c r="G17" i="1"/>
  <c r="G16" i="1"/>
  <c r="F15" i="1"/>
  <c r="E15" i="1"/>
  <c r="G15" i="1" s="1"/>
  <c r="G13" i="1"/>
  <c r="G12" i="1"/>
  <c r="G11" i="1"/>
  <c r="G10" i="1"/>
  <c r="G9" i="1"/>
  <c r="F8" i="1"/>
  <c r="F6" i="1" s="1"/>
  <c r="E8" i="1"/>
  <c r="G8" i="1" s="1"/>
  <c r="G7" i="1"/>
  <c r="F110" i="1" l="1"/>
  <c r="F122" i="1" s="1"/>
  <c r="G106" i="1"/>
  <c r="F14" i="1"/>
  <c r="E6" i="1"/>
  <c r="G6" i="1" s="1"/>
  <c r="E97" i="1"/>
  <c r="G97" i="1" s="1"/>
  <c r="F50" i="1"/>
  <c r="F98" i="1" s="1"/>
  <c r="F156" i="1" s="1"/>
  <c r="F158" i="1" s="1"/>
  <c r="E14" i="1"/>
  <c r="G14" i="1" s="1"/>
  <c r="G112" i="1"/>
  <c r="E135" i="1"/>
  <c r="E110" i="1"/>
  <c r="G140" i="1"/>
  <c r="E122" i="1" l="1"/>
  <c r="G122" i="1" s="1"/>
  <c r="G110" i="1"/>
  <c r="G135" i="1"/>
  <c r="E153" i="1"/>
  <c r="G153" i="1" s="1"/>
  <c r="E50" i="1"/>
  <c r="E98" i="1" l="1"/>
  <c r="G50" i="1"/>
  <c r="E156" i="1" l="1"/>
  <c r="G98" i="1"/>
  <c r="G156" i="1" l="1"/>
  <c r="E158" i="1"/>
  <c r="G158" i="1" s="1"/>
</calcChain>
</file>

<file path=xl/sharedStrings.xml><?xml version="1.0" encoding="utf-8"?>
<sst xmlns="http://schemas.openxmlformats.org/spreadsheetml/2006/main" count="170" uniqueCount="151">
  <si>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</si>
  <si>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ひかりの子保育園  資金収支計算書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</si>
  <si>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</si>
  <si>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</si>
  <si>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</si>
  <si>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</si>
  <si>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</si>
  <si>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</si>
  <si>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</si>
  <si>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</si>
  <si>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</si>
  <si>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児童福祉事業収入</t>
  </si>
  <si>
    <t>　私的契約利用料収入</t>
  </si>
  <si>
    <t>　その他の事業収入</t>
  </si>
  <si>
    <t>　　補助金事業収入（公費）</t>
  </si>
  <si>
    <t>　　補助金事業収入（一般）</t>
  </si>
  <si>
    <t>　　受託事業収入（公費）</t>
  </si>
  <si>
    <t>　　受託事業収入（一般）</t>
  </si>
  <si>
    <t>　　その他の事業収入</t>
  </si>
  <si>
    <t>保育事業収入</t>
  </si>
  <si>
    <t>　施設型給付費収入</t>
  </si>
  <si>
    <t>　　施設型給付費収入</t>
  </si>
  <si>
    <t>　　利用者負担金収入</t>
  </si>
  <si>
    <t>　特例施設型給付費収入</t>
  </si>
  <si>
    <t>　　特例施設型給付費収入</t>
  </si>
  <si>
    <t>　地域型保育給付費収入</t>
  </si>
  <si>
    <t>　　地域型保育給付費収入</t>
  </si>
  <si>
    <t>　特例地域型保育給付費収入</t>
  </si>
  <si>
    <t>　　特例地域型保育給付費収入</t>
  </si>
  <si>
    <t>　委託費収入</t>
  </si>
  <si>
    <t>　利用者等利用料収入</t>
  </si>
  <si>
    <t>　　利用者等利用料収入（公費）</t>
  </si>
  <si>
    <t>　　利用者等利用料収入（一般）</t>
  </si>
  <si>
    <t>　　その他の利用料収入</t>
  </si>
  <si>
    <t>借入金利息補助金収入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</si>
  <si>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</si>
  <si>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</si>
  <si>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</si>
  <si>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</si>
  <si>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</si>
  <si>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</si>
  <si>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流動資産評価益等による資金増加額</t>
  </si>
  <si>
    <t>　有価証券売却益</t>
  </si>
  <si>
    <t>　有価証券評価益</t>
  </si>
  <si>
    <t>　為替差益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</si>
  <si>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</si>
  <si>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</si>
  <si>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</si>
  <si>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</si>
  <si>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</si>
  <si>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</si>
  <si>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</si>
  <si>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</si>
  <si>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</si>
  <si>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法定福利費支出</t>
  </si>
  <si>
    <t>事業費支出</t>
  </si>
  <si>
    <t>　給食費支出</t>
  </si>
  <si>
    <t>　医薬品費支出</t>
  </si>
  <si>
    <t>　保健衛生費支出</t>
  </si>
  <si>
    <t>　医療費支出</t>
  </si>
  <si>
    <t>　保育材料費支出</t>
  </si>
  <si>
    <t>　本人支給金支出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</si>
  <si>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</si>
  <si>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</si>
  <si>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</si>
  <si>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</si>
  <si>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</si>
  <si>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雑支出</t>
  </si>
  <si>
    <t>事務費支出</t>
  </si>
  <si>
    <t>　福利厚生費支出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</si>
  <si>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</si>
  <si>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</si>
  <si>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</si>
  <si>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</si>
  <si>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</si>
  <si>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</si>
  <si>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</si>
  <si>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</si>
  <si>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</si>
  <si>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</si>
  <si>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土地・建物賃借料支出</t>
  </si>
  <si>
    <t>　租税公課支出</t>
  </si>
  <si>
    <t>　保守料支出</t>
  </si>
  <si>
    <t>　渉外費支出</t>
  </si>
  <si>
    <t>　諸会費支出</t>
  </si>
  <si>
    <t>支払利息支出</t>
  </si>
  <si>
    <t>その他の支出</t>
  </si>
  <si>
    <t>　利用者等外給食費支出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</si>
  <si>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</si>
  <si>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</si>
  <si>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</si>
  <si>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</si>
  <si>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</si>
  <si>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</si>
  <si>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</si>
  <si>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</si>
  <si>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</si>
  <si>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</si>
  <si>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固定資産売却収入</t>
  </si>
  <si>
    <t>　車輌運搬具売却収入</t>
  </si>
  <si>
    <t>　器具及び備品売却収入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</si>
  <si>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</si>
  <si>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</si>
  <si>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</si>
  <si>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</si>
  <si>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</si>
  <si>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</si>
  <si>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車輌運搬具取得支出</t>
  </si>
  <si>
    <t>　構築物取得支出</t>
  </si>
  <si>
    <t>　器具及び備品取得支出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</si>
  <si>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</si>
  <si>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</si>
  <si>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</si>
  <si>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</si>
  <si>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</si>
  <si>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</si>
  <si>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</si>
  <si>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</si>
  <si>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積立資産取崩収入</t>
  </si>
  <si>
    <t>　退職給付引当資産取崩収入</t>
  </si>
  <si>
    <t>　長期預り金積立資産取崩収入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</si>
  <si>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</si>
  <si>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</si>
  <si>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</si>
  <si>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</si>
  <si>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</si>
  <si>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</si>
  <si>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</si>
  <si>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</si>
  <si>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</si>
  <si>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</si>
  <si>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</si>
  <si>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</si>
  <si>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</si>
  <si>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　退職給付引当資産支出</t>
  </si>
  <si>
    <t>　長期預り金積立資産支出</t>
  </si>
  <si>
    <t>　施設整備積立金支出</t>
  </si>
  <si>
    <t>　人件費積立金支出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</si>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</sst>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3D7FCE20-E199-485E-804A-F8E3ED4CE32E}"/>
    <cellStyle name="標準 3" xfId="1" xr:uid="{7D4B8252-E3BE-4157-98B3-CCD016050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EB72-DC32-4F9E-A6EF-687A371F8678}">
  <sheetPr>
    <pageSetUpPr fitToPage="1"/>
  </sheetPr>
  <dimension ref="B1:H158"/>
  <sheetViews>
    <sheetView showGridLines="0" tabSelected="1" workbookViewId="0"/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0</v>
      </c>
    </row>
    <row r="2" spans="2:8" ht="21" x14ac:dyDescent="0.4">
      <c r="B2" s="31" t="s">
        <v>1</v>
      </c>
      <c r="C2" s="31"/>
      <c r="D2" s="31"/>
      <c r="E2" s="31"/>
      <c r="F2" s="31"/>
      <c r="G2" s="31"/>
      <c r="H2" s="31"/>
    </row>
    <row r="3" spans="2:8" ht="21" x14ac:dyDescent="0.4">
      <c r="B3" s="32" t="s">
        <v>2</v>
      </c>
      <c r="C3" s="32"/>
      <c r="D3" s="32"/>
      <c r="E3" s="32"/>
      <c r="F3" s="32"/>
      <c r="G3" s="32"/>
      <c r="H3" s="32"/>
    </row>
    <row r="4" spans="2:8" x14ac:dyDescent="0.4">
      <c r="B4" s="4"/>
      <c r="C4" s="4"/>
      <c r="D4" s="4"/>
      <c r="E4" s="4"/>
      <c r="F4" s="2"/>
      <c r="G4" s="2"/>
      <c r="H4" s="4" t="s">
        <v>3</v>
      </c>
    </row>
    <row r="5" spans="2:8" x14ac:dyDescent="0.4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  <c r="H5" s="5" t="s">
        <v>8</v>
      </c>
    </row>
    <row r="6" spans="2:8" x14ac:dyDescent="0.4">
      <c r="B6" s="28" t="s">
        <v>9</v>
      </c>
      <c r="C6" s="28" t="s">
        <v>10</v>
      </c>
      <c r="D6" s="6" t="s">
        <v>11</v>
      </c>
      <c r="E6" s="7">
        <f>+E7+E8</f>
        <v>0</v>
      </c>
      <c r="F6" s="7">
        <f>+F7+F8</f>
        <v>0</v>
      </c>
      <c r="G6" s="7">
        <f>E6-F6</f>
        <v>0</v>
      </c>
      <c r="H6" s="7"/>
    </row>
    <row r="7" spans="2:8" x14ac:dyDescent="0.4">
      <c r="B7" s="29"/>
      <c r="C7" s="29"/>
      <c r="D7" s="8" t="s">
        <v>12</v>
      </c>
      <c r="E7" s="9"/>
      <c r="F7" s="9"/>
      <c r="G7" s="9">
        <f t="shared" ref="G7:G70" si="0">E7-F7</f>
        <v>0</v>
      </c>
      <c r="H7" s="9"/>
    </row>
    <row r="8" spans="2:8" x14ac:dyDescent="0.4">
      <c r="B8" s="29"/>
      <c r="C8" s="29"/>
      <c r="D8" s="8" t="s">
        <v>13</v>
      </c>
      <c r="E8" s="9">
        <f>+E9+E10+E11+E12+E13</f>
        <v>0</v>
      </c>
      <c r="F8" s="9">
        <f>+F9+F10+F11+F12+F13</f>
        <v>0</v>
      </c>
      <c r="G8" s="9">
        <f t="shared" si="0"/>
        <v>0</v>
      </c>
      <c r="H8" s="9"/>
    </row>
    <row r="9" spans="2:8" x14ac:dyDescent="0.4">
      <c r="B9" s="29"/>
      <c r="C9" s="29"/>
      <c r="D9" s="8" t="s">
        <v>14</v>
      </c>
      <c r="E9" s="9"/>
      <c r="F9" s="9"/>
      <c r="G9" s="9">
        <f t="shared" si="0"/>
        <v>0</v>
      </c>
      <c r="H9" s="9"/>
    </row>
    <row r="10" spans="2:8" x14ac:dyDescent="0.4">
      <c r="B10" s="29"/>
      <c r="C10" s="29"/>
      <c r="D10" s="8" t="s">
        <v>15</v>
      </c>
      <c r="E10" s="9"/>
      <c r="F10" s="9"/>
      <c r="G10" s="9">
        <f t="shared" si="0"/>
        <v>0</v>
      </c>
      <c r="H10" s="9"/>
    </row>
    <row r="11" spans="2:8" x14ac:dyDescent="0.4">
      <c r="B11" s="29"/>
      <c r="C11" s="29"/>
      <c r="D11" s="8" t="s">
        <v>16</v>
      </c>
      <c r="E11" s="9"/>
      <c r="F11" s="9"/>
      <c r="G11" s="9">
        <f t="shared" si="0"/>
        <v>0</v>
      </c>
      <c r="H11" s="9"/>
    </row>
    <row r="12" spans="2:8" x14ac:dyDescent="0.4">
      <c r="B12" s="29"/>
      <c r="C12" s="29"/>
      <c r="D12" s="8" t="s">
        <v>17</v>
      </c>
      <c r="E12" s="9"/>
      <c r="F12" s="9"/>
      <c r="G12" s="9">
        <f t="shared" si="0"/>
        <v>0</v>
      </c>
      <c r="H12" s="9"/>
    </row>
    <row r="13" spans="2:8" x14ac:dyDescent="0.4">
      <c r="B13" s="29"/>
      <c r="C13" s="29"/>
      <c r="D13" s="8" t="s">
        <v>18</v>
      </c>
      <c r="E13" s="9"/>
      <c r="F13" s="9"/>
      <c r="G13" s="9">
        <f t="shared" si="0"/>
        <v>0</v>
      </c>
      <c r="H13" s="9"/>
    </row>
    <row r="14" spans="2:8" x14ac:dyDescent="0.4">
      <c r="B14" s="29"/>
      <c r="C14" s="29"/>
      <c r="D14" s="8" t="s">
        <v>19</v>
      </c>
      <c r="E14" s="9">
        <f>+E15+E18+E21+E24+E27+E28+E32+E33</f>
        <v>100055000</v>
      </c>
      <c r="F14" s="9">
        <f>+F15+F18+F21+F24+F27+F28+F32+F33</f>
        <v>97884180</v>
      </c>
      <c r="G14" s="9">
        <f t="shared" si="0"/>
        <v>2170820</v>
      </c>
      <c r="H14" s="9"/>
    </row>
    <row r="15" spans="2:8" x14ac:dyDescent="0.4">
      <c r="B15" s="29"/>
      <c r="C15" s="29"/>
      <c r="D15" s="8" t="s">
        <v>20</v>
      </c>
      <c r="E15" s="9">
        <f>+E16+E17</f>
        <v>0</v>
      </c>
      <c r="F15" s="9">
        <f>+F16+F17</f>
        <v>0</v>
      </c>
      <c r="G15" s="9">
        <f t="shared" si="0"/>
        <v>0</v>
      </c>
      <c r="H15" s="9"/>
    </row>
    <row r="16" spans="2:8" x14ac:dyDescent="0.4">
      <c r="B16" s="29"/>
      <c r="C16" s="29"/>
      <c r="D16" s="8" t="s">
        <v>21</v>
      </c>
      <c r="E16" s="9"/>
      <c r="F16" s="9"/>
      <c r="G16" s="9">
        <f t="shared" si="0"/>
        <v>0</v>
      </c>
      <c r="H16" s="9"/>
    </row>
    <row r="17" spans="2:8" x14ac:dyDescent="0.4">
      <c r="B17" s="29"/>
      <c r="C17" s="29"/>
      <c r="D17" s="8" t="s">
        <v>22</v>
      </c>
      <c r="E17" s="9"/>
      <c r="F17" s="9"/>
      <c r="G17" s="9">
        <f t="shared" si="0"/>
        <v>0</v>
      </c>
      <c r="H17" s="9"/>
    </row>
    <row r="18" spans="2:8" x14ac:dyDescent="0.4">
      <c r="B18" s="29"/>
      <c r="C18" s="29"/>
      <c r="D18" s="8" t="s">
        <v>23</v>
      </c>
      <c r="E18" s="9">
        <f>+E19+E20</f>
        <v>0</v>
      </c>
      <c r="F18" s="9">
        <f>+F19+F20</f>
        <v>0</v>
      </c>
      <c r="G18" s="9">
        <f t="shared" si="0"/>
        <v>0</v>
      </c>
      <c r="H18" s="9"/>
    </row>
    <row r="19" spans="2:8" x14ac:dyDescent="0.4">
      <c r="B19" s="29"/>
      <c r="C19" s="29"/>
      <c r="D19" s="8" t="s">
        <v>24</v>
      </c>
      <c r="E19" s="9"/>
      <c r="F19" s="9"/>
      <c r="G19" s="9">
        <f t="shared" si="0"/>
        <v>0</v>
      </c>
      <c r="H19" s="9"/>
    </row>
    <row r="20" spans="2:8" x14ac:dyDescent="0.4">
      <c r="B20" s="29"/>
      <c r="C20" s="29"/>
      <c r="D20" s="8" t="s">
        <v>22</v>
      </c>
      <c r="E20" s="9"/>
      <c r="F20" s="9"/>
      <c r="G20" s="9">
        <f t="shared" si="0"/>
        <v>0</v>
      </c>
      <c r="H20" s="9"/>
    </row>
    <row r="21" spans="2:8" x14ac:dyDescent="0.4">
      <c r="B21" s="29"/>
      <c r="C21" s="29"/>
      <c r="D21" s="8" t="s">
        <v>25</v>
      </c>
      <c r="E21" s="9">
        <f>+E22+E23</f>
        <v>0</v>
      </c>
      <c r="F21" s="9">
        <f>+F22+F23</f>
        <v>0</v>
      </c>
      <c r="G21" s="9">
        <f t="shared" si="0"/>
        <v>0</v>
      </c>
      <c r="H21" s="9"/>
    </row>
    <row r="22" spans="2:8" x14ac:dyDescent="0.4">
      <c r="B22" s="29"/>
      <c r="C22" s="29"/>
      <c r="D22" s="8" t="s">
        <v>26</v>
      </c>
      <c r="E22" s="9"/>
      <c r="F22" s="9"/>
      <c r="G22" s="9">
        <f t="shared" si="0"/>
        <v>0</v>
      </c>
      <c r="H22" s="9"/>
    </row>
    <row r="23" spans="2:8" x14ac:dyDescent="0.4">
      <c r="B23" s="29"/>
      <c r="C23" s="29"/>
      <c r="D23" s="8" t="s">
        <v>22</v>
      </c>
      <c r="E23" s="9"/>
      <c r="F23" s="9"/>
      <c r="G23" s="9">
        <f t="shared" si="0"/>
        <v>0</v>
      </c>
      <c r="H23" s="9"/>
    </row>
    <row r="24" spans="2:8" x14ac:dyDescent="0.4">
      <c r="B24" s="29"/>
      <c r="C24" s="29"/>
      <c r="D24" s="8" t="s">
        <v>27</v>
      </c>
      <c r="E24" s="9">
        <f>+E25+E26</f>
        <v>0</v>
      </c>
      <c r="F24" s="9">
        <f>+F25+F26</f>
        <v>0</v>
      </c>
      <c r="G24" s="9">
        <f t="shared" si="0"/>
        <v>0</v>
      </c>
      <c r="H24" s="9"/>
    </row>
    <row r="25" spans="2:8" x14ac:dyDescent="0.4">
      <c r="B25" s="29"/>
      <c r="C25" s="29"/>
      <c r="D25" s="8" t="s">
        <v>28</v>
      </c>
      <c r="E25" s="9"/>
      <c r="F25" s="9"/>
      <c r="G25" s="9">
        <f t="shared" si="0"/>
        <v>0</v>
      </c>
      <c r="H25" s="9"/>
    </row>
    <row r="26" spans="2:8" x14ac:dyDescent="0.4">
      <c r="B26" s="29"/>
      <c r="C26" s="29"/>
      <c r="D26" s="8" t="s">
        <v>22</v>
      </c>
      <c r="E26" s="9"/>
      <c r="F26" s="9"/>
      <c r="G26" s="9">
        <f t="shared" si="0"/>
        <v>0</v>
      </c>
      <c r="H26" s="9"/>
    </row>
    <row r="27" spans="2:8" x14ac:dyDescent="0.4">
      <c r="B27" s="29"/>
      <c r="C27" s="29"/>
      <c r="D27" s="8" t="s">
        <v>29</v>
      </c>
      <c r="E27" s="9">
        <v>91542000</v>
      </c>
      <c r="F27" s="9">
        <v>89013800</v>
      </c>
      <c r="G27" s="9">
        <f t="shared" si="0"/>
        <v>2528200</v>
      </c>
      <c r="H27" s="9"/>
    </row>
    <row r="28" spans="2:8" x14ac:dyDescent="0.4">
      <c r="B28" s="29"/>
      <c r="C28" s="29"/>
      <c r="D28" s="8" t="s">
        <v>30</v>
      </c>
      <c r="E28" s="9">
        <f>+E29+E30+E31</f>
        <v>0</v>
      </c>
      <c r="F28" s="9">
        <f>+F29+F30+F31</f>
        <v>0</v>
      </c>
      <c r="G28" s="9">
        <f t="shared" si="0"/>
        <v>0</v>
      </c>
      <c r="H28" s="9"/>
    </row>
    <row r="29" spans="2:8" x14ac:dyDescent="0.4">
      <c r="B29" s="29"/>
      <c r="C29" s="29"/>
      <c r="D29" s="8" t="s">
        <v>31</v>
      </c>
      <c r="E29" s="9"/>
      <c r="F29" s="9"/>
      <c r="G29" s="9">
        <f t="shared" si="0"/>
        <v>0</v>
      </c>
      <c r="H29" s="9"/>
    </row>
    <row r="30" spans="2:8" x14ac:dyDescent="0.4">
      <c r="B30" s="29"/>
      <c r="C30" s="29"/>
      <c r="D30" s="8" t="s">
        <v>32</v>
      </c>
      <c r="E30" s="9"/>
      <c r="F30" s="9"/>
      <c r="G30" s="9">
        <f t="shared" si="0"/>
        <v>0</v>
      </c>
      <c r="H30" s="9"/>
    </row>
    <row r="31" spans="2:8" x14ac:dyDescent="0.4">
      <c r="B31" s="29"/>
      <c r="C31" s="29"/>
      <c r="D31" s="8" t="s">
        <v>33</v>
      </c>
      <c r="E31" s="9"/>
      <c r="F31" s="9"/>
      <c r="G31" s="9">
        <f t="shared" si="0"/>
        <v>0</v>
      </c>
      <c r="H31" s="9"/>
    </row>
    <row r="32" spans="2:8" x14ac:dyDescent="0.4">
      <c r="B32" s="29"/>
      <c r="C32" s="29"/>
      <c r="D32" s="8" t="s">
        <v>12</v>
      </c>
      <c r="E32" s="9">
        <v>1800000</v>
      </c>
      <c r="F32" s="9">
        <v>1712900</v>
      </c>
      <c r="G32" s="9">
        <f t="shared" si="0"/>
        <v>87100</v>
      </c>
      <c r="H32" s="9"/>
    </row>
    <row r="33" spans="2:8" x14ac:dyDescent="0.4">
      <c r="B33" s="29"/>
      <c r="C33" s="29"/>
      <c r="D33" s="8" t="s">
        <v>13</v>
      </c>
      <c r="E33" s="9">
        <f>+E34+E35+E36+E37+E38</f>
        <v>6713000</v>
      </c>
      <c r="F33" s="9">
        <f>+F34+F35+F36+F37+F38</f>
        <v>7157480</v>
      </c>
      <c r="G33" s="9">
        <f t="shared" si="0"/>
        <v>-444480</v>
      </c>
      <c r="H33" s="9"/>
    </row>
    <row r="34" spans="2:8" x14ac:dyDescent="0.4">
      <c r="B34" s="29"/>
      <c r="C34" s="29"/>
      <c r="D34" s="8" t="s">
        <v>14</v>
      </c>
      <c r="E34" s="9">
        <v>5153000</v>
      </c>
      <c r="F34" s="9">
        <v>5285500</v>
      </c>
      <c r="G34" s="9">
        <f t="shared" si="0"/>
        <v>-132500</v>
      </c>
      <c r="H34" s="9"/>
    </row>
    <row r="35" spans="2:8" x14ac:dyDescent="0.4">
      <c r="B35" s="29"/>
      <c r="C35" s="29"/>
      <c r="D35" s="8" t="s">
        <v>15</v>
      </c>
      <c r="E35" s="9"/>
      <c r="F35" s="9"/>
      <c r="G35" s="9">
        <f t="shared" si="0"/>
        <v>0</v>
      </c>
      <c r="H35" s="9"/>
    </row>
    <row r="36" spans="2:8" x14ac:dyDescent="0.4">
      <c r="B36" s="29"/>
      <c r="C36" s="29"/>
      <c r="D36" s="8" t="s">
        <v>16</v>
      </c>
      <c r="E36" s="9">
        <v>1560000</v>
      </c>
      <c r="F36" s="9">
        <v>1566000</v>
      </c>
      <c r="G36" s="9">
        <f t="shared" si="0"/>
        <v>-6000</v>
      </c>
      <c r="H36" s="9"/>
    </row>
    <row r="37" spans="2:8" x14ac:dyDescent="0.4">
      <c r="B37" s="29"/>
      <c r="C37" s="29"/>
      <c r="D37" s="8" t="s">
        <v>17</v>
      </c>
      <c r="E37" s="9"/>
      <c r="F37" s="9"/>
      <c r="G37" s="9">
        <f t="shared" si="0"/>
        <v>0</v>
      </c>
      <c r="H37" s="9"/>
    </row>
    <row r="38" spans="2:8" x14ac:dyDescent="0.4">
      <c r="B38" s="29"/>
      <c r="C38" s="29"/>
      <c r="D38" s="8" t="s">
        <v>18</v>
      </c>
      <c r="E38" s="9"/>
      <c r="F38" s="9">
        <v>305980</v>
      </c>
      <c r="G38" s="9">
        <f t="shared" si="0"/>
        <v>-305980</v>
      </c>
      <c r="H38" s="9"/>
    </row>
    <row r="39" spans="2:8" x14ac:dyDescent="0.4">
      <c r="B39" s="29"/>
      <c r="C39" s="29"/>
      <c r="D39" s="8" t="s">
        <v>34</v>
      </c>
      <c r="E39" s="9">
        <v>51000</v>
      </c>
      <c r="F39" s="9">
        <v>51000</v>
      </c>
      <c r="G39" s="9">
        <f t="shared" si="0"/>
        <v>0</v>
      </c>
      <c r="H39" s="9"/>
    </row>
    <row r="40" spans="2:8" x14ac:dyDescent="0.4">
      <c r="B40" s="29"/>
      <c r="C40" s="29"/>
      <c r="D40" s="8" t="s">
        <v>35</v>
      </c>
      <c r="E40" s="9">
        <v>30000</v>
      </c>
      <c r="F40" s="9">
        <v>30000</v>
      </c>
      <c r="G40" s="9">
        <f t="shared" si="0"/>
        <v>0</v>
      </c>
      <c r="H40" s="9"/>
    </row>
    <row r="41" spans="2:8" x14ac:dyDescent="0.4">
      <c r="B41" s="29"/>
      <c r="C41" s="29"/>
      <c r="D41" s="8" t="s">
        <v>36</v>
      </c>
      <c r="E41" s="9">
        <v>2000</v>
      </c>
      <c r="F41" s="9">
        <v>2744</v>
      </c>
      <c r="G41" s="9">
        <f t="shared" si="0"/>
        <v>-744</v>
      </c>
      <c r="H41" s="9"/>
    </row>
    <row r="42" spans="2:8" x14ac:dyDescent="0.4">
      <c r="B42" s="29"/>
      <c r="C42" s="29"/>
      <c r="D42" s="8" t="s">
        <v>37</v>
      </c>
      <c r="E42" s="9">
        <f>+E43+E44+E45</f>
        <v>10000</v>
      </c>
      <c r="F42" s="9">
        <f>+F43+F44+F45</f>
        <v>0</v>
      </c>
      <c r="G42" s="9">
        <f t="shared" si="0"/>
        <v>10000</v>
      </c>
      <c r="H42" s="9"/>
    </row>
    <row r="43" spans="2:8" x14ac:dyDescent="0.4">
      <c r="B43" s="29"/>
      <c r="C43" s="29"/>
      <c r="D43" s="8" t="s">
        <v>38</v>
      </c>
      <c r="E43" s="9"/>
      <c r="F43" s="9"/>
      <c r="G43" s="9">
        <f t="shared" si="0"/>
        <v>0</v>
      </c>
      <c r="H43" s="9"/>
    </row>
    <row r="44" spans="2:8" x14ac:dyDescent="0.4">
      <c r="B44" s="29"/>
      <c r="C44" s="29"/>
      <c r="D44" s="8" t="s">
        <v>39</v>
      </c>
      <c r="E44" s="9"/>
      <c r="F44" s="9"/>
      <c r="G44" s="9">
        <f t="shared" si="0"/>
        <v>0</v>
      </c>
      <c r="H44" s="9"/>
    </row>
    <row r="45" spans="2:8" x14ac:dyDescent="0.4">
      <c r="B45" s="29"/>
      <c r="C45" s="29"/>
      <c r="D45" s="8" t="s">
        <v>40</v>
      </c>
      <c r="E45" s="9">
        <v>10000</v>
      </c>
      <c r="F45" s="9"/>
      <c r="G45" s="9">
        <f t="shared" si="0"/>
        <v>10000</v>
      </c>
      <c r="H45" s="9"/>
    </row>
    <row r="46" spans="2:8" x14ac:dyDescent="0.4">
      <c r="B46" s="29"/>
      <c r="C46" s="29"/>
      <c r="D46" s="8" t="s">
        <v>41</v>
      </c>
      <c r="E46" s="9">
        <f>+E47+E48+E49</f>
        <v>0</v>
      </c>
      <c r="F46" s="9">
        <f>+F47+F48+F49</f>
        <v>0</v>
      </c>
      <c r="G46" s="9">
        <f t="shared" si="0"/>
        <v>0</v>
      </c>
      <c r="H46" s="9"/>
    </row>
    <row r="47" spans="2:8" x14ac:dyDescent="0.4">
      <c r="B47" s="29"/>
      <c r="C47" s="29"/>
      <c r="D47" s="8" t="s">
        <v>42</v>
      </c>
      <c r="E47" s="9"/>
      <c r="F47" s="9"/>
      <c r="G47" s="9">
        <f t="shared" si="0"/>
        <v>0</v>
      </c>
      <c r="H47" s="9"/>
    </row>
    <row r="48" spans="2:8" x14ac:dyDescent="0.4">
      <c r="B48" s="29"/>
      <c r="C48" s="29"/>
      <c r="D48" s="8" t="s">
        <v>43</v>
      </c>
      <c r="E48" s="9"/>
      <c r="F48" s="9"/>
      <c r="G48" s="9">
        <f t="shared" si="0"/>
        <v>0</v>
      </c>
      <c r="H48" s="9"/>
    </row>
    <row r="49" spans="2:8" x14ac:dyDescent="0.4">
      <c r="B49" s="29"/>
      <c r="C49" s="29"/>
      <c r="D49" s="8" t="s">
        <v>44</v>
      </c>
      <c r="E49" s="9"/>
      <c r="F49" s="9"/>
      <c r="G49" s="9">
        <f t="shared" si="0"/>
        <v>0</v>
      </c>
      <c r="H49" s="9"/>
    </row>
    <row r="50" spans="2:8" x14ac:dyDescent="0.4">
      <c r="B50" s="29"/>
      <c r="C50" s="30"/>
      <c r="D50" s="10" t="s">
        <v>45</v>
      </c>
      <c r="E50" s="11">
        <f>+E6+E14+E39+E40+E41+E42+E46</f>
        <v>100148000</v>
      </c>
      <c r="F50" s="11">
        <f>+F6+F14+F39+F40+F41+F42+F46</f>
        <v>97967924</v>
      </c>
      <c r="G50" s="11">
        <f t="shared" si="0"/>
        <v>2180076</v>
      </c>
      <c r="H50" s="11"/>
    </row>
    <row r="51" spans="2:8" x14ac:dyDescent="0.4">
      <c r="B51" s="29"/>
      <c r="C51" s="28" t="s">
        <v>46</v>
      </c>
      <c r="D51" s="8" t="s">
        <v>47</v>
      </c>
      <c r="E51" s="9">
        <f>+E52+E53+E54+E55+E56+E57+E58</f>
        <v>76890000</v>
      </c>
      <c r="F51" s="9">
        <f>+F52+F53+F54+F55+F56+F57+F58</f>
        <v>77489605</v>
      </c>
      <c r="G51" s="9">
        <f t="shared" si="0"/>
        <v>-599605</v>
      </c>
      <c r="H51" s="9"/>
    </row>
    <row r="52" spans="2:8" x14ac:dyDescent="0.4">
      <c r="B52" s="29"/>
      <c r="C52" s="29"/>
      <c r="D52" s="8" t="s">
        <v>48</v>
      </c>
      <c r="E52" s="9"/>
      <c r="F52" s="9"/>
      <c r="G52" s="9">
        <f t="shared" si="0"/>
        <v>0</v>
      </c>
      <c r="H52" s="9"/>
    </row>
    <row r="53" spans="2:8" x14ac:dyDescent="0.4">
      <c r="B53" s="29"/>
      <c r="C53" s="29"/>
      <c r="D53" s="8" t="s">
        <v>49</v>
      </c>
      <c r="E53" s="9">
        <v>37700000</v>
      </c>
      <c r="F53" s="9">
        <v>38222434</v>
      </c>
      <c r="G53" s="9">
        <f t="shared" si="0"/>
        <v>-522434</v>
      </c>
      <c r="H53" s="9"/>
    </row>
    <row r="54" spans="2:8" x14ac:dyDescent="0.4">
      <c r="B54" s="29"/>
      <c r="C54" s="29"/>
      <c r="D54" s="8" t="s">
        <v>50</v>
      </c>
      <c r="E54" s="9">
        <v>11100000</v>
      </c>
      <c r="F54" s="9">
        <v>10912002</v>
      </c>
      <c r="G54" s="9">
        <f t="shared" si="0"/>
        <v>187998</v>
      </c>
      <c r="H54" s="9"/>
    </row>
    <row r="55" spans="2:8" x14ac:dyDescent="0.4">
      <c r="B55" s="29"/>
      <c r="C55" s="29"/>
      <c r="D55" s="8" t="s">
        <v>51</v>
      </c>
      <c r="E55" s="9">
        <v>16800000</v>
      </c>
      <c r="F55" s="9">
        <v>17326043</v>
      </c>
      <c r="G55" s="9">
        <f t="shared" si="0"/>
        <v>-526043</v>
      </c>
      <c r="H55" s="9"/>
    </row>
    <row r="56" spans="2:8" x14ac:dyDescent="0.4">
      <c r="B56" s="29"/>
      <c r="C56" s="29"/>
      <c r="D56" s="8" t="s">
        <v>52</v>
      </c>
      <c r="E56" s="9">
        <v>1750000</v>
      </c>
      <c r="F56" s="9">
        <v>1615275</v>
      </c>
      <c r="G56" s="9">
        <f t="shared" si="0"/>
        <v>134725</v>
      </c>
      <c r="H56" s="9"/>
    </row>
    <row r="57" spans="2:8" x14ac:dyDescent="0.4">
      <c r="B57" s="29"/>
      <c r="C57" s="29"/>
      <c r="D57" s="8" t="s">
        <v>53</v>
      </c>
      <c r="E57" s="9">
        <v>940000</v>
      </c>
      <c r="F57" s="9">
        <v>890000</v>
      </c>
      <c r="G57" s="9">
        <f t="shared" si="0"/>
        <v>50000</v>
      </c>
      <c r="H57" s="9"/>
    </row>
    <row r="58" spans="2:8" x14ac:dyDescent="0.4">
      <c r="B58" s="29"/>
      <c r="C58" s="29"/>
      <c r="D58" s="8" t="s">
        <v>54</v>
      </c>
      <c r="E58" s="9">
        <v>8600000</v>
      </c>
      <c r="F58" s="9">
        <v>8523851</v>
      </c>
      <c r="G58" s="9">
        <f t="shared" si="0"/>
        <v>76149</v>
      </c>
      <c r="H58" s="9"/>
    </row>
    <row r="59" spans="2:8" x14ac:dyDescent="0.4">
      <c r="B59" s="29"/>
      <c r="C59" s="29"/>
      <c r="D59" s="8" t="s">
        <v>55</v>
      </c>
      <c r="E59" s="9">
        <f>+E60+E61+E62+E63+E64+E65+E66+E67+E68+E69+E70+E71</f>
        <v>10100000</v>
      </c>
      <c r="F59" s="9">
        <f>+F60+F61+F62+F63+F64+F65+F66+F67+F68+F69+F70+F71</f>
        <v>9320436</v>
      </c>
      <c r="G59" s="9">
        <f t="shared" si="0"/>
        <v>779564</v>
      </c>
      <c r="H59" s="9"/>
    </row>
    <row r="60" spans="2:8" x14ac:dyDescent="0.4">
      <c r="B60" s="29"/>
      <c r="C60" s="29"/>
      <c r="D60" s="8" t="s">
        <v>56</v>
      </c>
      <c r="E60" s="9">
        <v>4350000</v>
      </c>
      <c r="F60" s="9">
        <v>4190697</v>
      </c>
      <c r="G60" s="9">
        <f t="shared" si="0"/>
        <v>159303</v>
      </c>
      <c r="H60" s="9"/>
    </row>
    <row r="61" spans="2:8" x14ac:dyDescent="0.4">
      <c r="B61" s="29"/>
      <c r="C61" s="29"/>
      <c r="D61" s="8" t="s">
        <v>57</v>
      </c>
      <c r="E61" s="9">
        <v>20000</v>
      </c>
      <c r="F61" s="9"/>
      <c r="G61" s="9">
        <f t="shared" si="0"/>
        <v>20000</v>
      </c>
      <c r="H61" s="9"/>
    </row>
    <row r="62" spans="2:8" x14ac:dyDescent="0.4">
      <c r="B62" s="29"/>
      <c r="C62" s="29"/>
      <c r="D62" s="8" t="s">
        <v>58</v>
      </c>
      <c r="E62" s="9">
        <v>250000</v>
      </c>
      <c r="F62" s="9">
        <v>252707</v>
      </c>
      <c r="G62" s="9">
        <f t="shared" si="0"/>
        <v>-2707</v>
      </c>
      <c r="H62" s="9"/>
    </row>
    <row r="63" spans="2:8" x14ac:dyDescent="0.4">
      <c r="B63" s="29"/>
      <c r="C63" s="29"/>
      <c r="D63" s="8" t="s">
        <v>59</v>
      </c>
      <c r="E63" s="9"/>
      <c r="F63" s="9"/>
      <c r="G63" s="9">
        <f t="shared" si="0"/>
        <v>0</v>
      </c>
      <c r="H63" s="9"/>
    </row>
    <row r="64" spans="2:8" x14ac:dyDescent="0.4">
      <c r="B64" s="29"/>
      <c r="C64" s="29"/>
      <c r="D64" s="8" t="s">
        <v>60</v>
      </c>
      <c r="E64" s="9">
        <v>1550000</v>
      </c>
      <c r="F64" s="9">
        <v>1379205</v>
      </c>
      <c r="G64" s="9">
        <f t="shared" si="0"/>
        <v>170795</v>
      </c>
      <c r="H64" s="9"/>
    </row>
    <row r="65" spans="2:8" x14ac:dyDescent="0.4">
      <c r="B65" s="29"/>
      <c r="C65" s="29"/>
      <c r="D65" s="8" t="s">
        <v>61</v>
      </c>
      <c r="E65" s="9"/>
      <c r="F65" s="9"/>
      <c r="G65" s="9">
        <f t="shared" si="0"/>
        <v>0</v>
      </c>
      <c r="H65" s="9"/>
    </row>
    <row r="66" spans="2:8" x14ac:dyDescent="0.4">
      <c r="B66" s="29"/>
      <c r="C66" s="29"/>
      <c r="D66" s="8" t="s">
        <v>62</v>
      </c>
      <c r="E66" s="9">
        <v>2300000</v>
      </c>
      <c r="F66" s="9">
        <v>2008607</v>
      </c>
      <c r="G66" s="9">
        <f t="shared" si="0"/>
        <v>291393</v>
      </c>
      <c r="H66" s="9"/>
    </row>
    <row r="67" spans="2:8" x14ac:dyDescent="0.4">
      <c r="B67" s="29"/>
      <c r="C67" s="29"/>
      <c r="D67" s="8" t="s">
        <v>63</v>
      </c>
      <c r="E67" s="9"/>
      <c r="F67" s="9"/>
      <c r="G67" s="9">
        <f t="shared" si="0"/>
        <v>0</v>
      </c>
      <c r="H67" s="9"/>
    </row>
    <row r="68" spans="2:8" x14ac:dyDescent="0.4">
      <c r="B68" s="29"/>
      <c r="C68" s="29"/>
      <c r="D68" s="8" t="s">
        <v>64</v>
      </c>
      <c r="E68" s="9">
        <v>1250000</v>
      </c>
      <c r="F68" s="9">
        <v>1147204</v>
      </c>
      <c r="G68" s="9">
        <f t="shared" si="0"/>
        <v>102796</v>
      </c>
      <c r="H68" s="9"/>
    </row>
    <row r="69" spans="2:8" x14ac:dyDescent="0.4">
      <c r="B69" s="29"/>
      <c r="C69" s="29"/>
      <c r="D69" s="8" t="s">
        <v>65</v>
      </c>
      <c r="E69" s="9"/>
      <c r="F69" s="9"/>
      <c r="G69" s="9">
        <f t="shared" si="0"/>
        <v>0</v>
      </c>
      <c r="H69" s="9"/>
    </row>
    <row r="70" spans="2:8" x14ac:dyDescent="0.4">
      <c r="B70" s="29"/>
      <c r="C70" s="29"/>
      <c r="D70" s="8" t="s">
        <v>66</v>
      </c>
      <c r="E70" s="9">
        <v>350000</v>
      </c>
      <c r="F70" s="9">
        <v>322016</v>
      </c>
      <c r="G70" s="9">
        <f t="shared" si="0"/>
        <v>27984</v>
      </c>
      <c r="H70" s="9"/>
    </row>
    <row r="71" spans="2:8" x14ac:dyDescent="0.4">
      <c r="B71" s="29"/>
      <c r="C71" s="29"/>
      <c r="D71" s="8" t="s">
        <v>67</v>
      </c>
      <c r="E71" s="9">
        <v>30000</v>
      </c>
      <c r="F71" s="9">
        <v>20000</v>
      </c>
      <c r="G71" s="9">
        <f t="shared" ref="G71:G134" si="1">E71-F71</f>
        <v>10000</v>
      </c>
      <c r="H71" s="9"/>
    </row>
    <row r="72" spans="2:8" x14ac:dyDescent="0.4">
      <c r="B72" s="29"/>
      <c r="C72" s="29"/>
      <c r="D72" s="8" t="s">
        <v>68</v>
      </c>
      <c r="E72" s="9">
        <f>+E73+E74+E75+E76+E77+E78+E79+E80+E81+E82+E83+E84+E85+E86+E87+E88+E89+E90+E91+E92</f>
        <v>13146000</v>
      </c>
      <c r="F72" s="9">
        <f>+F73+F74+F75+F76+F77+F78+F79+F80+F81+F82+F83+F84+F85+F86+F87+F88+F89+F90+F91+F92</f>
        <v>12293846</v>
      </c>
      <c r="G72" s="9">
        <f t="shared" si="1"/>
        <v>852154</v>
      </c>
      <c r="H72" s="9"/>
    </row>
    <row r="73" spans="2:8" x14ac:dyDescent="0.4">
      <c r="B73" s="29"/>
      <c r="C73" s="29"/>
      <c r="D73" s="8" t="s">
        <v>69</v>
      </c>
      <c r="E73" s="9">
        <v>550000</v>
      </c>
      <c r="F73" s="9">
        <v>546595</v>
      </c>
      <c r="G73" s="9">
        <f t="shared" si="1"/>
        <v>3405</v>
      </c>
      <c r="H73" s="9"/>
    </row>
    <row r="74" spans="2:8" x14ac:dyDescent="0.4">
      <c r="B74" s="29"/>
      <c r="C74" s="29"/>
      <c r="D74" s="8" t="s">
        <v>70</v>
      </c>
      <c r="E74" s="9">
        <v>310000</v>
      </c>
      <c r="F74" s="9">
        <v>197120</v>
      </c>
      <c r="G74" s="9">
        <f t="shared" si="1"/>
        <v>112880</v>
      </c>
      <c r="H74" s="9"/>
    </row>
    <row r="75" spans="2:8" x14ac:dyDescent="0.4">
      <c r="B75" s="29"/>
      <c r="C75" s="29"/>
      <c r="D75" s="8" t="s">
        <v>71</v>
      </c>
      <c r="E75" s="9">
        <v>2716000</v>
      </c>
      <c r="F75" s="9">
        <v>2706300</v>
      </c>
      <c r="G75" s="9">
        <f t="shared" si="1"/>
        <v>9700</v>
      </c>
      <c r="H75" s="9"/>
    </row>
    <row r="76" spans="2:8" x14ac:dyDescent="0.4">
      <c r="B76" s="29"/>
      <c r="C76" s="29"/>
      <c r="D76" s="8" t="s">
        <v>72</v>
      </c>
      <c r="E76" s="9">
        <v>1150000</v>
      </c>
      <c r="F76" s="9">
        <v>1072254</v>
      </c>
      <c r="G76" s="9">
        <f t="shared" si="1"/>
        <v>77746</v>
      </c>
      <c r="H76" s="9"/>
    </row>
    <row r="77" spans="2:8" x14ac:dyDescent="0.4">
      <c r="B77" s="29"/>
      <c r="C77" s="29"/>
      <c r="D77" s="8" t="s">
        <v>73</v>
      </c>
      <c r="E77" s="9">
        <v>30000</v>
      </c>
      <c r="F77" s="9"/>
      <c r="G77" s="9">
        <f t="shared" si="1"/>
        <v>30000</v>
      </c>
      <c r="H77" s="9"/>
    </row>
    <row r="78" spans="2:8" x14ac:dyDescent="0.4">
      <c r="B78" s="29"/>
      <c r="C78" s="29"/>
      <c r="D78" s="8" t="s">
        <v>62</v>
      </c>
      <c r="E78" s="9">
        <v>800000</v>
      </c>
      <c r="F78" s="9">
        <v>766961</v>
      </c>
      <c r="G78" s="9">
        <f t="shared" si="1"/>
        <v>33039</v>
      </c>
      <c r="H78" s="9"/>
    </row>
    <row r="79" spans="2:8" x14ac:dyDescent="0.4">
      <c r="B79" s="29"/>
      <c r="C79" s="29"/>
      <c r="D79" s="8" t="s">
        <v>74</v>
      </c>
      <c r="E79" s="9">
        <v>315000</v>
      </c>
      <c r="F79" s="9">
        <v>265130</v>
      </c>
      <c r="G79" s="9">
        <f t="shared" si="1"/>
        <v>49870</v>
      </c>
      <c r="H79" s="9"/>
    </row>
    <row r="80" spans="2:8" x14ac:dyDescent="0.4">
      <c r="B80" s="29"/>
      <c r="C80" s="29"/>
      <c r="D80" s="8" t="s">
        <v>75</v>
      </c>
      <c r="E80" s="9">
        <v>310000</v>
      </c>
      <c r="F80" s="9">
        <v>311139</v>
      </c>
      <c r="G80" s="9">
        <f t="shared" si="1"/>
        <v>-1139</v>
      </c>
      <c r="H80" s="9"/>
    </row>
    <row r="81" spans="2:8" x14ac:dyDescent="0.4">
      <c r="B81" s="29"/>
      <c r="C81" s="29"/>
      <c r="D81" s="8" t="s">
        <v>76</v>
      </c>
      <c r="E81" s="9">
        <v>400000</v>
      </c>
      <c r="F81" s="9">
        <v>161190</v>
      </c>
      <c r="G81" s="9">
        <f t="shared" si="1"/>
        <v>238810</v>
      </c>
      <c r="H81" s="9"/>
    </row>
    <row r="82" spans="2:8" x14ac:dyDescent="0.4">
      <c r="B82" s="29"/>
      <c r="C82" s="29"/>
      <c r="D82" s="8" t="s">
        <v>77</v>
      </c>
      <c r="E82" s="9">
        <v>20000</v>
      </c>
      <c r="F82" s="9"/>
      <c r="G82" s="9">
        <f t="shared" si="1"/>
        <v>20000</v>
      </c>
      <c r="H82" s="9"/>
    </row>
    <row r="83" spans="2:8" x14ac:dyDescent="0.4">
      <c r="B83" s="29"/>
      <c r="C83" s="29"/>
      <c r="D83" s="8" t="s">
        <v>78</v>
      </c>
      <c r="E83" s="9">
        <v>1800000</v>
      </c>
      <c r="F83" s="9">
        <v>1744313</v>
      </c>
      <c r="G83" s="9">
        <f t="shared" si="1"/>
        <v>55687</v>
      </c>
      <c r="H83" s="9"/>
    </row>
    <row r="84" spans="2:8" x14ac:dyDescent="0.4">
      <c r="B84" s="29"/>
      <c r="C84" s="29"/>
      <c r="D84" s="8" t="s">
        <v>79</v>
      </c>
      <c r="E84" s="9"/>
      <c r="F84" s="9"/>
      <c r="G84" s="9">
        <f t="shared" si="1"/>
        <v>0</v>
      </c>
      <c r="H84" s="9"/>
    </row>
    <row r="85" spans="2:8" x14ac:dyDescent="0.4">
      <c r="B85" s="29"/>
      <c r="C85" s="29"/>
      <c r="D85" s="8" t="s">
        <v>65</v>
      </c>
      <c r="E85" s="9">
        <v>500000</v>
      </c>
      <c r="F85" s="9">
        <v>461530</v>
      </c>
      <c r="G85" s="9">
        <f t="shared" si="1"/>
        <v>38470</v>
      </c>
      <c r="H85" s="9"/>
    </row>
    <row r="86" spans="2:8" x14ac:dyDescent="0.4">
      <c r="B86" s="29"/>
      <c r="C86" s="29"/>
      <c r="D86" s="8" t="s">
        <v>66</v>
      </c>
      <c r="E86" s="9">
        <v>500000</v>
      </c>
      <c r="F86" s="9">
        <v>488432</v>
      </c>
      <c r="G86" s="9">
        <f t="shared" si="1"/>
        <v>11568</v>
      </c>
      <c r="H86" s="9"/>
    </row>
    <row r="87" spans="2:8" x14ac:dyDescent="0.4">
      <c r="B87" s="29"/>
      <c r="C87" s="29"/>
      <c r="D87" s="8" t="s">
        <v>80</v>
      </c>
      <c r="E87" s="9">
        <v>2760000</v>
      </c>
      <c r="F87" s="9">
        <v>2760000</v>
      </c>
      <c r="G87" s="9">
        <f t="shared" si="1"/>
        <v>0</v>
      </c>
      <c r="H87" s="9"/>
    </row>
    <row r="88" spans="2:8" x14ac:dyDescent="0.4">
      <c r="B88" s="29"/>
      <c r="C88" s="29"/>
      <c r="D88" s="8" t="s">
        <v>81</v>
      </c>
      <c r="E88" s="9">
        <v>20000</v>
      </c>
      <c r="F88" s="9">
        <v>5050</v>
      </c>
      <c r="G88" s="9">
        <f t="shared" si="1"/>
        <v>14950</v>
      </c>
      <c r="H88" s="9"/>
    </row>
    <row r="89" spans="2:8" x14ac:dyDescent="0.4">
      <c r="B89" s="29"/>
      <c r="C89" s="29"/>
      <c r="D89" s="8" t="s">
        <v>82</v>
      </c>
      <c r="E89" s="9">
        <v>40000</v>
      </c>
      <c r="F89" s="9">
        <v>32400</v>
      </c>
      <c r="G89" s="9">
        <f t="shared" si="1"/>
        <v>7600</v>
      </c>
      <c r="H89" s="9"/>
    </row>
    <row r="90" spans="2:8" x14ac:dyDescent="0.4">
      <c r="B90" s="29"/>
      <c r="C90" s="29"/>
      <c r="D90" s="8" t="s">
        <v>83</v>
      </c>
      <c r="E90" s="9">
        <v>65000</v>
      </c>
      <c r="F90" s="9">
        <v>62695</v>
      </c>
      <c r="G90" s="9">
        <f t="shared" si="1"/>
        <v>2305</v>
      </c>
      <c r="H90" s="9"/>
    </row>
    <row r="91" spans="2:8" x14ac:dyDescent="0.4">
      <c r="B91" s="29"/>
      <c r="C91" s="29"/>
      <c r="D91" s="8" t="s">
        <v>84</v>
      </c>
      <c r="E91" s="9">
        <v>110000</v>
      </c>
      <c r="F91" s="9">
        <v>105450</v>
      </c>
      <c r="G91" s="9">
        <f t="shared" si="1"/>
        <v>4550</v>
      </c>
      <c r="H91" s="9"/>
    </row>
    <row r="92" spans="2:8" x14ac:dyDescent="0.4">
      <c r="B92" s="29"/>
      <c r="C92" s="29"/>
      <c r="D92" s="8" t="s">
        <v>67</v>
      </c>
      <c r="E92" s="9">
        <v>750000</v>
      </c>
      <c r="F92" s="9">
        <v>607287</v>
      </c>
      <c r="G92" s="9">
        <f t="shared" si="1"/>
        <v>142713</v>
      </c>
      <c r="H92" s="9"/>
    </row>
    <row r="93" spans="2:8" x14ac:dyDescent="0.4">
      <c r="B93" s="29"/>
      <c r="C93" s="29"/>
      <c r="D93" s="8" t="s">
        <v>85</v>
      </c>
      <c r="E93" s="9">
        <v>230000</v>
      </c>
      <c r="F93" s="9">
        <v>140053</v>
      </c>
      <c r="G93" s="9">
        <f t="shared" si="1"/>
        <v>89947</v>
      </c>
      <c r="H93" s="9"/>
    </row>
    <row r="94" spans="2:8" x14ac:dyDescent="0.4">
      <c r="B94" s="29"/>
      <c r="C94" s="29"/>
      <c r="D94" s="8" t="s">
        <v>86</v>
      </c>
      <c r="E94" s="9">
        <f>+E95+E96</f>
        <v>0</v>
      </c>
      <c r="F94" s="9">
        <f>+F95+F96</f>
        <v>0</v>
      </c>
      <c r="G94" s="9">
        <f t="shared" si="1"/>
        <v>0</v>
      </c>
      <c r="H94" s="9"/>
    </row>
    <row r="95" spans="2:8" x14ac:dyDescent="0.4">
      <c r="B95" s="29"/>
      <c r="C95" s="29"/>
      <c r="D95" s="8" t="s">
        <v>87</v>
      </c>
      <c r="E95" s="9"/>
      <c r="F95" s="9"/>
      <c r="G95" s="9">
        <f t="shared" si="1"/>
        <v>0</v>
      </c>
      <c r="H95" s="9"/>
    </row>
    <row r="96" spans="2:8" x14ac:dyDescent="0.4">
      <c r="B96" s="29"/>
      <c r="C96" s="29"/>
      <c r="D96" s="8" t="s">
        <v>67</v>
      </c>
      <c r="E96" s="9"/>
      <c r="F96" s="9"/>
      <c r="G96" s="9">
        <f t="shared" si="1"/>
        <v>0</v>
      </c>
      <c r="H96" s="9"/>
    </row>
    <row r="97" spans="2:8" x14ac:dyDescent="0.4">
      <c r="B97" s="29"/>
      <c r="C97" s="30"/>
      <c r="D97" s="10" t="s">
        <v>88</v>
      </c>
      <c r="E97" s="11">
        <f>+E51+E59+E72+E93+E94</f>
        <v>100366000</v>
      </c>
      <c r="F97" s="11">
        <f>+F51+F59+F72+F93+F94</f>
        <v>99243940</v>
      </c>
      <c r="G97" s="11">
        <f t="shared" si="1"/>
        <v>1122060</v>
      </c>
      <c r="H97" s="11"/>
    </row>
    <row r="98" spans="2:8" x14ac:dyDescent="0.4">
      <c r="B98" s="30"/>
      <c r="C98" s="12" t="s">
        <v>89</v>
      </c>
      <c r="D98" s="13"/>
      <c r="E98" s="14">
        <f xml:space="preserve"> +E50 - E97</f>
        <v>-218000</v>
      </c>
      <c r="F98" s="14">
        <f xml:space="preserve"> +F50 - F97</f>
        <v>-1276016</v>
      </c>
      <c r="G98" s="14">
        <f t="shared" si="1"/>
        <v>1058016</v>
      </c>
      <c r="H98" s="14"/>
    </row>
    <row r="99" spans="2:8" x14ac:dyDescent="0.4">
      <c r="B99" s="28" t="s">
        <v>90</v>
      </c>
      <c r="C99" s="28" t="s">
        <v>10</v>
      </c>
      <c r="D99" s="8" t="s">
        <v>91</v>
      </c>
      <c r="E99" s="9">
        <f>+E100+E101</f>
        <v>0</v>
      </c>
      <c r="F99" s="9">
        <f>+F100+F101</f>
        <v>0</v>
      </c>
      <c r="G99" s="9">
        <f t="shared" si="1"/>
        <v>0</v>
      </c>
      <c r="H99" s="9"/>
    </row>
    <row r="100" spans="2:8" x14ac:dyDescent="0.4">
      <c r="B100" s="29"/>
      <c r="C100" s="29"/>
      <c r="D100" s="8" t="s">
        <v>92</v>
      </c>
      <c r="E100" s="9"/>
      <c r="F100" s="9"/>
      <c r="G100" s="9">
        <f t="shared" si="1"/>
        <v>0</v>
      </c>
      <c r="H100" s="9"/>
    </row>
    <row r="101" spans="2:8" x14ac:dyDescent="0.4">
      <c r="B101" s="29"/>
      <c r="C101" s="29"/>
      <c r="D101" s="8" t="s">
        <v>93</v>
      </c>
      <c r="E101" s="9"/>
      <c r="F101" s="9"/>
      <c r="G101" s="9">
        <f t="shared" si="1"/>
        <v>0</v>
      </c>
      <c r="H101" s="9"/>
    </row>
    <row r="102" spans="2:8" x14ac:dyDescent="0.4">
      <c r="B102" s="29"/>
      <c r="C102" s="29"/>
      <c r="D102" s="8" t="s">
        <v>94</v>
      </c>
      <c r="E102" s="9">
        <f>+E103+E104</f>
        <v>0</v>
      </c>
      <c r="F102" s="9">
        <f>+F103+F104</f>
        <v>0</v>
      </c>
      <c r="G102" s="9">
        <f t="shared" si="1"/>
        <v>0</v>
      </c>
      <c r="H102" s="9"/>
    </row>
    <row r="103" spans="2:8" x14ac:dyDescent="0.4">
      <c r="B103" s="29"/>
      <c r="C103" s="29"/>
      <c r="D103" s="8" t="s">
        <v>95</v>
      </c>
      <c r="E103" s="9"/>
      <c r="F103" s="9"/>
      <c r="G103" s="9">
        <f t="shared" si="1"/>
        <v>0</v>
      </c>
      <c r="H103" s="9"/>
    </row>
    <row r="104" spans="2:8" x14ac:dyDescent="0.4">
      <c r="B104" s="29"/>
      <c r="C104" s="29"/>
      <c r="D104" s="8" t="s">
        <v>96</v>
      </c>
      <c r="E104" s="9"/>
      <c r="F104" s="9"/>
      <c r="G104" s="9">
        <f t="shared" si="1"/>
        <v>0</v>
      </c>
      <c r="H104" s="9"/>
    </row>
    <row r="105" spans="2:8" x14ac:dyDescent="0.4">
      <c r="B105" s="29"/>
      <c r="C105" s="29"/>
      <c r="D105" s="8" t="s">
        <v>97</v>
      </c>
      <c r="E105" s="9"/>
      <c r="F105" s="9"/>
      <c r="G105" s="9">
        <f t="shared" si="1"/>
        <v>0</v>
      </c>
      <c r="H105" s="9"/>
    </row>
    <row r="106" spans="2:8" x14ac:dyDescent="0.4">
      <c r="B106" s="29"/>
      <c r="C106" s="29"/>
      <c r="D106" s="8" t="s">
        <v>98</v>
      </c>
      <c r="E106" s="9">
        <f>+E107+E108</f>
        <v>0</v>
      </c>
      <c r="F106" s="9">
        <f>+F107+F108</f>
        <v>0</v>
      </c>
      <c r="G106" s="9">
        <f t="shared" si="1"/>
        <v>0</v>
      </c>
      <c r="H106" s="9"/>
    </row>
    <row r="107" spans="2:8" x14ac:dyDescent="0.4">
      <c r="B107" s="29"/>
      <c r="C107" s="29"/>
      <c r="D107" s="8" t="s">
        <v>99</v>
      </c>
      <c r="E107" s="9"/>
      <c r="F107" s="9"/>
      <c r="G107" s="9">
        <f t="shared" si="1"/>
        <v>0</v>
      </c>
      <c r="H107" s="9"/>
    </row>
    <row r="108" spans="2:8" x14ac:dyDescent="0.4">
      <c r="B108" s="29"/>
      <c r="C108" s="29"/>
      <c r="D108" s="8" t="s">
        <v>100</v>
      </c>
      <c r="E108" s="9"/>
      <c r="F108" s="9"/>
      <c r="G108" s="9">
        <f t="shared" si="1"/>
        <v>0</v>
      </c>
      <c r="H108" s="9"/>
    </row>
    <row r="109" spans="2:8" x14ac:dyDescent="0.4">
      <c r="B109" s="29"/>
      <c r="C109" s="29"/>
      <c r="D109" s="8" t="s">
        <v>101</v>
      </c>
      <c r="E109" s="9"/>
      <c r="F109" s="9"/>
      <c r="G109" s="9">
        <f t="shared" si="1"/>
        <v>0</v>
      </c>
      <c r="H109" s="9"/>
    </row>
    <row r="110" spans="2:8" x14ac:dyDescent="0.4">
      <c r="B110" s="29"/>
      <c r="C110" s="30"/>
      <c r="D110" s="10" t="s">
        <v>102</v>
      </c>
      <c r="E110" s="11">
        <f>+E99+E102+E105+E106+E109</f>
        <v>0</v>
      </c>
      <c r="F110" s="11">
        <f>+F99+F102+F105+F106+F109</f>
        <v>0</v>
      </c>
      <c r="G110" s="11">
        <f t="shared" si="1"/>
        <v>0</v>
      </c>
      <c r="H110" s="11"/>
    </row>
    <row r="111" spans="2:8" x14ac:dyDescent="0.4">
      <c r="B111" s="29"/>
      <c r="C111" s="28" t="s">
        <v>46</v>
      </c>
      <c r="D111" s="8" t="s">
        <v>103</v>
      </c>
      <c r="E111" s="9">
        <v>3220000</v>
      </c>
      <c r="F111" s="9">
        <v>3220000</v>
      </c>
      <c r="G111" s="9">
        <f t="shared" si="1"/>
        <v>0</v>
      </c>
      <c r="H111" s="9"/>
    </row>
    <row r="112" spans="2:8" x14ac:dyDescent="0.4">
      <c r="B112" s="29"/>
      <c r="C112" s="29"/>
      <c r="D112" s="8" t="s">
        <v>104</v>
      </c>
      <c r="E112" s="9">
        <f>+E113+E114+E115+E116+E117</f>
        <v>700000</v>
      </c>
      <c r="F112" s="9">
        <f>+F113+F114+F115+F116+F117</f>
        <v>645840</v>
      </c>
      <c r="G112" s="9">
        <f t="shared" si="1"/>
        <v>54160</v>
      </c>
      <c r="H112" s="9"/>
    </row>
    <row r="113" spans="2:8" x14ac:dyDescent="0.4">
      <c r="B113" s="29"/>
      <c r="C113" s="29"/>
      <c r="D113" s="8" t="s">
        <v>105</v>
      </c>
      <c r="E113" s="9"/>
      <c r="F113" s="9"/>
      <c r="G113" s="9">
        <f t="shared" si="1"/>
        <v>0</v>
      </c>
      <c r="H113" s="9"/>
    </row>
    <row r="114" spans="2:8" x14ac:dyDescent="0.4">
      <c r="B114" s="29"/>
      <c r="C114" s="29"/>
      <c r="D114" s="8" t="s">
        <v>106</v>
      </c>
      <c r="E114" s="9"/>
      <c r="F114" s="9"/>
      <c r="G114" s="9">
        <f t="shared" si="1"/>
        <v>0</v>
      </c>
      <c r="H114" s="9"/>
    </row>
    <row r="115" spans="2:8" x14ac:dyDescent="0.4">
      <c r="B115" s="29"/>
      <c r="C115" s="29"/>
      <c r="D115" s="8" t="s">
        <v>107</v>
      </c>
      <c r="E115" s="9"/>
      <c r="F115" s="9"/>
      <c r="G115" s="9">
        <f t="shared" si="1"/>
        <v>0</v>
      </c>
      <c r="H115" s="9"/>
    </row>
    <row r="116" spans="2:8" x14ac:dyDescent="0.4">
      <c r="B116" s="29"/>
      <c r="C116" s="29"/>
      <c r="D116" s="8" t="s">
        <v>108</v>
      </c>
      <c r="E116" s="9"/>
      <c r="F116" s="9"/>
      <c r="G116" s="9">
        <f t="shared" si="1"/>
        <v>0</v>
      </c>
      <c r="H116" s="9"/>
    </row>
    <row r="117" spans="2:8" x14ac:dyDescent="0.4">
      <c r="B117" s="29"/>
      <c r="C117" s="29"/>
      <c r="D117" s="8" t="s">
        <v>109</v>
      </c>
      <c r="E117" s="9">
        <v>700000</v>
      </c>
      <c r="F117" s="9">
        <v>645840</v>
      </c>
      <c r="G117" s="9">
        <f t="shared" si="1"/>
        <v>54160</v>
      </c>
      <c r="H117" s="9"/>
    </row>
    <row r="118" spans="2:8" x14ac:dyDescent="0.4">
      <c r="B118" s="29"/>
      <c r="C118" s="29"/>
      <c r="D118" s="8" t="s">
        <v>110</v>
      </c>
      <c r="E118" s="9"/>
      <c r="F118" s="9"/>
      <c r="G118" s="9">
        <f t="shared" si="1"/>
        <v>0</v>
      </c>
      <c r="H118" s="9"/>
    </row>
    <row r="119" spans="2:8" x14ac:dyDescent="0.4">
      <c r="B119" s="29"/>
      <c r="C119" s="29"/>
      <c r="D119" s="8" t="s">
        <v>111</v>
      </c>
      <c r="E119" s="9"/>
      <c r="F119" s="9"/>
      <c r="G119" s="9">
        <f t="shared" si="1"/>
        <v>0</v>
      </c>
      <c r="H119" s="9"/>
    </row>
    <row r="120" spans="2:8" x14ac:dyDescent="0.4">
      <c r="B120" s="29"/>
      <c r="C120" s="29"/>
      <c r="D120" s="8" t="s">
        <v>112</v>
      </c>
      <c r="E120" s="9"/>
      <c r="F120" s="9"/>
      <c r="G120" s="9">
        <f t="shared" si="1"/>
        <v>0</v>
      </c>
      <c r="H120" s="9"/>
    </row>
    <row r="121" spans="2:8" x14ac:dyDescent="0.4">
      <c r="B121" s="29"/>
      <c r="C121" s="30"/>
      <c r="D121" s="10" t="s">
        <v>113</v>
      </c>
      <c r="E121" s="11">
        <f>+E111+E112+E118+E119+E120</f>
        <v>3920000</v>
      </c>
      <c r="F121" s="11">
        <f>+F111+F112+F118+F119+F120</f>
        <v>3865840</v>
      </c>
      <c r="G121" s="11">
        <f t="shared" si="1"/>
        <v>54160</v>
      </c>
      <c r="H121" s="11"/>
    </row>
    <row r="122" spans="2:8" x14ac:dyDescent="0.4">
      <c r="B122" s="30"/>
      <c r="C122" s="15" t="s">
        <v>114</v>
      </c>
      <c r="D122" s="13"/>
      <c r="E122" s="14">
        <f xml:space="preserve"> +E110 - E121</f>
        <v>-3920000</v>
      </c>
      <c r="F122" s="14">
        <f xml:space="preserve"> +F110 - F121</f>
        <v>-3865840</v>
      </c>
      <c r="G122" s="14">
        <f t="shared" si="1"/>
        <v>-54160</v>
      </c>
      <c r="H122" s="14"/>
    </row>
    <row r="123" spans="2:8" x14ac:dyDescent="0.4">
      <c r="B123" s="28" t="s">
        <v>115</v>
      </c>
      <c r="C123" s="28" t="s">
        <v>10</v>
      </c>
      <c r="D123" s="8" t="s">
        <v>116</v>
      </c>
      <c r="E123" s="9"/>
      <c r="F123" s="9"/>
      <c r="G123" s="9">
        <f t="shared" si="1"/>
        <v>0</v>
      </c>
      <c r="H123" s="9"/>
    </row>
    <row r="124" spans="2:8" x14ac:dyDescent="0.4">
      <c r="B124" s="29"/>
      <c r="C124" s="29"/>
      <c r="D124" s="8" t="s">
        <v>117</v>
      </c>
      <c r="E124" s="9"/>
      <c r="F124" s="9"/>
      <c r="G124" s="9">
        <f t="shared" si="1"/>
        <v>0</v>
      </c>
      <c r="H124" s="9"/>
    </row>
    <row r="125" spans="2:8" x14ac:dyDescent="0.4">
      <c r="B125" s="29"/>
      <c r="C125" s="29"/>
      <c r="D125" s="8" t="s">
        <v>118</v>
      </c>
      <c r="E125" s="9">
        <f>+E126+E127</f>
        <v>0</v>
      </c>
      <c r="F125" s="9">
        <f>+F126+F127</f>
        <v>0</v>
      </c>
      <c r="G125" s="9">
        <f t="shared" si="1"/>
        <v>0</v>
      </c>
      <c r="H125" s="9"/>
    </row>
    <row r="126" spans="2:8" x14ac:dyDescent="0.4">
      <c r="B126" s="29"/>
      <c r="C126" s="29"/>
      <c r="D126" s="8" t="s">
        <v>119</v>
      </c>
      <c r="E126" s="9"/>
      <c r="F126" s="9"/>
      <c r="G126" s="9">
        <f t="shared" si="1"/>
        <v>0</v>
      </c>
      <c r="H126" s="9"/>
    </row>
    <row r="127" spans="2:8" x14ac:dyDescent="0.4">
      <c r="B127" s="29"/>
      <c r="C127" s="29"/>
      <c r="D127" s="8" t="s">
        <v>120</v>
      </c>
      <c r="E127" s="9"/>
      <c r="F127" s="9"/>
      <c r="G127" s="9">
        <f t="shared" si="1"/>
        <v>0</v>
      </c>
      <c r="H127" s="9"/>
    </row>
    <row r="128" spans="2:8" x14ac:dyDescent="0.4">
      <c r="B128" s="29"/>
      <c r="C128" s="29"/>
      <c r="D128" s="8" t="s">
        <v>121</v>
      </c>
      <c r="E128" s="9"/>
      <c r="F128" s="9"/>
      <c r="G128" s="9">
        <f t="shared" si="1"/>
        <v>0</v>
      </c>
      <c r="H128" s="9"/>
    </row>
    <row r="129" spans="2:8" x14ac:dyDescent="0.4">
      <c r="B129" s="29"/>
      <c r="C129" s="29"/>
      <c r="D129" s="8" t="s">
        <v>122</v>
      </c>
      <c r="E129" s="9"/>
      <c r="F129" s="9"/>
      <c r="G129" s="9">
        <f t="shared" si="1"/>
        <v>0</v>
      </c>
      <c r="H129" s="9"/>
    </row>
    <row r="130" spans="2:8" x14ac:dyDescent="0.4">
      <c r="B130" s="29"/>
      <c r="C130" s="29"/>
      <c r="D130" s="8" t="s">
        <v>123</v>
      </c>
      <c r="E130" s="9"/>
      <c r="F130" s="9"/>
      <c r="G130" s="9">
        <f t="shared" si="1"/>
        <v>0</v>
      </c>
      <c r="H130" s="9"/>
    </row>
    <row r="131" spans="2:8" x14ac:dyDescent="0.4">
      <c r="B131" s="29"/>
      <c r="C131" s="29"/>
      <c r="D131" s="8" t="s">
        <v>124</v>
      </c>
      <c r="E131" s="9"/>
      <c r="F131" s="9"/>
      <c r="G131" s="9">
        <f t="shared" si="1"/>
        <v>0</v>
      </c>
      <c r="H131" s="9"/>
    </row>
    <row r="132" spans="2:8" x14ac:dyDescent="0.4">
      <c r="B132" s="29"/>
      <c r="C132" s="29"/>
      <c r="D132" s="8" t="s">
        <v>125</v>
      </c>
      <c r="E132" s="9"/>
      <c r="F132" s="9"/>
      <c r="G132" s="9">
        <f t="shared" si="1"/>
        <v>0</v>
      </c>
      <c r="H132" s="9"/>
    </row>
    <row r="133" spans="2:8" x14ac:dyDescent="0.4">
      <c r="B133" s="29"/>
      <c r="C133" s="29"/>
      <c r="D133" s="8" t="s">
        <v>126</v>
      </c>
      <c r="E133" s="9"/>
      <c r="F133" s="9"/>
      <c r="G133" s="9">
        <f t="shared" si="1"/>
        <v>0</v>
      </c>
      <c r="H133" s="9"/>
    </row>
    <row r="134" spans="2:8" x14ac:dyDescent="0.4">
      <c r="B134" s="29"/>
      <c r="C134" s="29"/>
      <c r="D134" s="8" t="s">
        <v>127</v>
      </c>
      <c r="E134" s="9"/>
      <c r="F134" s="9"/>
      <c r="G134" s="9">
        <f t="shared" si="1"/>
        <v>0</v>
      </c>
      <c r="H134" s="9"/>
    </row>
    <row r="135" spans="2:8" x14ac:dyDescent="0.4">
      <c r="B135" s="29"/>
      <c r="C135" s="30"/>
      <c r="D135" s="10" t="s">
        <v>128</v>
      </c>
      <c r="E135" s="11">
        <f>+E123+E124+E125+E128+E129+E130+E131+E132+E133+E134</f>
        <v>0</v>
      </c>
      <c r="F135" s="11">
        <f>+F123+F124+F125+F128+F129+F130+F131+F132+F133+F134</f>
        <v>0</v>
      </c>
      <c r="G135" s="11">
        <f t="shared" ref="G135:G158" si="2">E135-F135</f>
        <v>0</v>
      </c>
      <c r="H135" s="11"/>
    </row>
    <row r="136" spans="2:8" x14ac:dyDescent="0.4">
      <c r="B136" s="29"/>
      <c r="C136" s="28" t="s">
        <v>46</v>
      </c>
      <c r="D136" s="8" t="s">
        <v>129</v>
      </c>
      <c r="E136" s="9">
        <v>1002000</v>
      </c>
      <c r="F136" s="9">
        <v>1002000</v>
      </c>
      <c r="G136" s="9">
        <f t="shared" si="2"/>
        <v>0</v>
      </c>
      <c r="H136" s="9"/>
    </row>
    <row r="137" spans="2:8" x14ac:dyDescent="0.4">
      <c r="B137" s="29"/>
      <c r="C137" s="29"/>
      <c r="D137" s="8" t="s">
        <v>130</v>
      </c>
      <c r="E137" s="9"/>
      <c r="F137" s="9"/>
      <c r="G137" s="9">
        <f t="shared" si="2"/>
        <v>0</v>
      </c>
      <c r="H137" s="9"/>
    </row>
    <row r="138" spans="2:8" x14ac:dyDescent="0.4">
      <c r="B138" s="29"/>
      <c r="C138" s="29"/>
      <c r="D138" s="8" t="s">
        <v>131</v>
      </c>
      <c r="E138" s="9"/>
      <c r="F138" s="9"/>
      <c r="G138" s="9">
        <f t="shared" si="2"/>
        <v>0</v>
      </c>
      <c r="H138" s="9"/>
    </row>
    <row r="139" spans="2:8" x14ac:dyDescent="0.4">
      <c r="B139" s="29"/>
      <c r="C139" s="29"/>
      <c r="D139" s="8" t="s">
        <v>132</v>
      </c>
      <c r="E139" s="9"/>
      <c r="F139" s="9"/>
      <c r="G139" s="9">
        <f t="shared" si="2"/>
        <v>0</v>
      </c>
      <c r="H139" s="9"/>
    </row>
    <row r="140" spans="2:8" x14ac:dyDescent="0.4">
      <c r="B140" s="29"/>
      <c r="C140" s="29"/>
      <c r="D140" s="8" t="s">
        <v>133</v>
      </c>
      <c r="E140" s="9">
        <f>+E141+E142+E143+E144</f>
        <v>0</v>
      </c>
      <c r="F140" s="9">
        <f>+F141+F142+F143+F144</f>
        <v>0</v>
      </c>
      <c r="G140" s="9">
        <f t="shared" si="2"/>
        <v>0</v>
      </c>
      <c r="H140" s="9"/>
    </row>
    <row r="141" spans="2:8" x14ac:dyDescent="0.4">
      <c r="B141" s="29"/>
      <c r="C141" s="29"/>
      <c r="D141" s="8" t="s">
        <v>134</v>
      </c>
      <c r="E141" s="9"/>
      <c r="F141" s="9"/>
      <c r="G141" s="9">
        <f t="shared" si="2"/>
        <v>0</v>
      </c>
      <c r="H141" s="9"/>
    </row>
    <row r="142" spans="2:8" x14ac:dyDescent="0.4">
      <c r="B142" s="29"/>
      <c r="C142" s="29"/>
      <c r="D142" s="8" t="s">
        <v>135</v>
      </c>
      <c r="E142" s="9"/>
      <c r="F142" s="9"/>
      <c r="G142" s="9">
        <f t="shared" si="2"/>
        <v>0</v>
      </c>
      <c r="H142" s="9"/>
    </row>
    <row r="143" spans="2:8" x14ac:dyDescent="0.4">
      <c r="B143" s="29"/>
      <c r="C143" s="29"/>
      <c r="D143" s="8" t="s">
        <v>136</v>
      </c>
      <c r="E143" s="9"/>
      <c r="F143" s="9"/>
      <c r="G143" s="9">
        <f t="shared" si="2"/>
        <v>0</v>
      </c>
      <c r="H143" s="9"/>
    </row>
    <row r="144" spans="2:8" x14ac:dyDescent="0.4">
      <c r="B144" s="29"/>
      <c r="C144" s="29"/>
      <c r="D144" s="8" t="s">
        <v>137</v>
      </c>
      <c r="E144" s="9"/>
      <c r="F144" s="9"/>
      <c r="G144" s="9">
        <f t="shared" si="2"/>
        <v>0</v>
      </c>
      <c r="H144" s="9"/>
    </row>
    <row r="145" spans="2:8" x14ac:dyDescent="0.4">
      <c r="B145" s="29"/>
      <c r="C145" s="29"/>
      <c r="D145" s="8" t="s">
        <v>138</v>
      </c>
      <c r="E145" s="9"/>
      <c r="F145" s="9"/>
      <c r="G145" s="9">
        <f t="shared" si="2"/>
        <v>0</v>
      </c>
      <c r="H145" s="9"/>
    </row>
    <row r="146" spans="2:8" x14ac:dyDescent="0.4">
      <c r="B146" s="29"/>
      <c r="C146" s="29"/>
      <c r="D146" s="8" t="s">
        <v>139</v>
      </c>
      <c r="E146" s="9"/>
      <c r="F146" s="9"/>
      <c r="G146" s="9">
        <f t="shared" si="2"/>
        <v>0</v>
      </c>
      <c r="H146" s="9"/>
    </row>
    <row r="147" spans="2:8" x14ac:dyDescent="0.4">
      <c r="B147" s="29"/>
      <c r="C147" s="29"/>
      <c r="D147" s="8" t="s">
        <v>140</v>
      </c>
      <c r="E147" s="9"/>
      <c r="F147" s="9"/>
      <c r="G147" s="9">
        <f t="shared" si="2"/>
        <v>0</v>
      </c>
      <c r="H147" s="9"/>
    </row>
    <row r="148" spans="2:8" x14ac:dyDescent="0.4">
      <c r="B148" s="29"/>
      <c r="C148" s="29"/>
      <c r="D148" s="16" t="s">
        <v>141</v>
      </c>
      <c r="E148" s="17"/>
      <c r="F148" s="17"/>
      <c r="G148" s="17">
        <f t="shared" si="2"/>
        <v>0</v>
      </c>
      <c r="H148" s="17"/>
    </row>
    <row r="149" spans="2:8" x14ac:dyDescent="0.4">
      <c r="B149" s="29"/>
      <c r="C149" s="29"/>
      <c r="D149" s="16" t="s">
        <v>142</v>
      </c>
      <c r="E149" s="17"/>
      <c r="F149" s="17"/>
      <c r="G149" s="17">
        <f t="shared" si="2"/>
        <v>0</v>
      </c>
      <c r="H149" s="17"/>
    </row>
    <row r="150" spans="2:8" x14ac:dyDescent="0.4">
      <c r="B150" s="29"/>
      <c r="C150" s="29"/>
      <c r="D150" s="16" t="s">
        <v>143</v>
      </c>
      <c r="E150" s="17"/>
      <c r="F150" s="17"/>
      <c r="G150" s="17">
        <f t="shared" si="2"/>
        <v>0</v>
      </c>
      <c r="H150" s="17"/>
    </row>
    <row r="151" spans="2:8" x14ac:dyDescent="0.4">
      <c r="B151" s="29"/>
      <c r="C151" s="29"/>
      <c r="D151" s="16" t="s">
        <v>144</v>
      </c>
      <c r="E151" s="17"/>
      <c r="F151" s="17"/>
      <c r="G151" s="17">
        <f t="shared" si="2"/>
        <v>0</v>
      </c>
      <c r="H151" s="17"/>
    </row>
    <row r="152" spans="2:8" x14ac:dyDescent="0.4">
      <c r="B152" s="29"/>
      <c r="C152" s="30"/>
      <c r="D152" s="18" t="s">
        <v>145</v>
      </c>
      <c r="E152" s="19">
        <f>+E136+E137+E138+E139+E140+E145+E146+E147+E148+E149+E150+E151</f>
        <v>1002000</v>
      </c>
      <c r="F152" s="19">
        <f>+F136+F137+F138+F139+F140+F145+F146+F147+F148+F149+F150+F151</f>
        <v>1002000</v>
      </c>
      <c r="G152" s="19">
        <f t="shared" si="2"/>
        <v>0</v>
      </c>
      <c r="H152" s="19"/>
    </row>
    <row r="153" spans="2:8" x14ac:dyDescent="0.4">
      <c r="B153" s="30"/>
      <c r="C153" s="15" t="s">
        <v>146</v>
      </c>
      <c r="D153" s="13"/>
      <c r="E153" s="14">
        <f xml:space="preserve"> +E135 - E152</f>
        <v>-1002000</v>
      </c>
      <c r="F153" s="14">
        <f xml:space="preserve"> +F135 - F152</f>
        <v>-1002000</v>
      </c>
      <c r="G153" s="14">
        <f t="shared" si="2"/>
        <v>0</v>
      </c>
      <c r="H153" s="14"/>
    </row>
    <row r="154" spans="2:8" x14ac:dyDescent="0.4">
      <c r="B154" s="20" t="s">
        <v>147</v>
      </c>
      <c r="C154" s="21"/>
      <c r="D154" s="22"/>
      <c r="E154" s="23"/>
      <c r="F154" s="23"/>
      <c r="G154" s="23">
        <f>E154 + E155</f>
        <v>0</v>
      </c>
      <c r="H154" s="23"/>
    </row>
    <row r="155" spans="2:8" x14ac:dyDescent="0.4">
      <c r="B155" s="24"/>
      <c r="C155" s="25"/>
      <c r="D155" s="26"/>
      <c r="E155" s="27"/>
      <c r="F155" s="27"/>
      <c r="G155" s="27"/>
      <c r="H155" s="27"/>
    </row>
    <row r="156" spans="2:8" x14ac:dyDescent="0.4">
      <c r="B156" s="15" t="s">
        <v>148</v>
      </c>
      <c r="C156" s="12"/>
      <c r="D156" s="13"/>
      <c r="E156" s="14">
        <f xml:space="preserve"> +E98 +E122 +E153 - (E154 + E155)</f>
        <v>-5140000</v>
      </c>
      <c r="F156" s="14">
        <f xml:space="preserve"> +F98 +F122 +F153 - (F154 + F155)</f>
        <v>-6143856</v>
      </c>
      <c r="G156" s="14">
        <f t="shared" si="2"/>
        <v>1003856</v>
      </c>
      <c r="H156" s="14"/>
    </row>
    <row r="157" spans="2:8" x14ac:dyDescent="0.4">
      <c r="B157" s="15" t="s">
        <v>149</v>
      </c>
      <c r="C157" s="12"/>
      <c r="D157" s="13"/>
      <c r="E157" s="14">
        <v>24440456</v>
      </c>
      <c r="F157" s="14">
        <v>22216337</v>
      </c>
      <c r="G157" s="14">
        <f t="shared" si="2"/>
        <v>2224119</v>
      </c>
      <c r="H157" s="14"/>
    </row>
    <row r="158" spans="2:8" x14ac:dyDescent="0.4">
      <c r="B158" s="15" t="s">
        <v>150</v>
      </c>
      <c r="C158" s="12"/>
      <c r="D158" s="13"/>
      <c r="E158" s="14">
        <f xml:space="preserve"> +E156 +E157</f>
        <v>19300456</v>
      </c>
      <c r="F158" s="14">
        <f xml:space="preserve"> +F156 +F157</f>
        <v>16072481</v>
      </c>
      <c r="G158" s="14">
        <f t="shared" si="2"/>
        <v>3227975</v>
      </c>
      <c r="H158" s="14"/>
    </row>
  </sheetData>
  <sheetProtection algorithmName="SHA-512" hashValue="VMwz263XIXocQ4CmWBVxa1RLaB8It/9070D4b/pril3arAeeEcgqbnty/WH8N7MtN7Xuj1bpcFyYK79QTOXySQ==" saltValue="rTio/X4Kr7AL8NcNhHD78g==" spinCount="100000" sheet="1" objects="1" scenarios="1"/>
  <mergeCells count="12">
    <mergeCell ref="B2:H2"/>
    <mergeCell ref="B3:H3"/>
    <mergeCell ref="B5:D5"/>
    <mergeCell ref="B6:B98"/>
    <mergeCell ref="C6:C50"/>
    <mergeCell ref="C51:C97"/>
    <mergeCell ref="B99:B122"/>
    <mergeCell ref="C99:C110"/>
    <mergeCell ref="C111:C121"/>
    <mergeCell ref="B123:B153"/>
    <mergeCell ref="C123:C135"/>
    <mergeCell ref="C136:C152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ひかりの子保育園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ひかりのこ保育園</dc:creator>
  <cp:lastModifiedBy>nemo</cp:lastModifiedBy>
  <dcterms:created xsi:type="dcterms:W3CDTF">2019-07-12T06:01:08Z</dcterms:created>
  <dcterms:modified xsi:type="dcterms:W3CDTF">2019-12-31T02:43:58Z</dcterms:modified>
</cp:coreProperties>
</file>