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b\hikarinoko-hoikuenn_com\20191231_docs\"/>
    </mc:Choice>
  </mc:AlternateContent>
  <xr:revisionPtr revIDLastSave="0" documentId="8_{9B9102C0-1BAF-4BFB-9936-A97FE88B8765}" xr6:coauthVersionLast="45" xr6:coauthVersionMax="45" xr10:uidLastSave="{00000000-0000-0000-0000-000000000000}"/>
  <bookViews>
    <workbookView xWindow="13530" yWindow="3720" windowWidth="14880" windowHeight="11385" xr2:uid="{E0E99DBA-39C8-45FF-A273-148D90972913}"/>
  </bookViews>
  <sheets>
    <sheet name="ひかりの子保育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6" i="1" l="1"/>
  <c r="G135" i="1"/>
  <c r="G134" i="1"/>
  <c r="F134" i="1"/>
  <c r="E134" i="1"/>
  <c r="G133" i="1"/>
  <c r="G132" i="1"/>
  <c r="G130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F114" i="1"/>
  <c r="F127" i="1" s="1"/>
  <c r="E114" i="1"/>
  <c r="E127" i="1" s="1"/>
  <c r="G113" i="1"/>
  <c r="G112" i="1"/>
  <c r="G110" i="1"/>
  <c r="F109" i="1"/>
  <c r="E109" i="1"/>
  <c r="G108" i="1"/>
  <c r="G107" i="1"/>
  <c r="G106" i="1"/>
  <c r="G105" i="1"/>
  <c r="G104" i="1"/>
  <c r="G103" i="1"/>
  <c r="F102" i="1"/>
  <c r="G102" i="1" s="1"/>
  <c r="E102" i="1"/>
  <c r="G101" i="1"/>
  <c r="G100" i="1"/>
  <c r="G99" i="1"/>
  <c r="G98" i="1"/>
  <c r="F97" i="1"/>
  <c r="G97" i="1" s="1"/>
  <c r="E97" i="1"/>
  <c r="G96" i="1"/>
  <c r="G95" i="1"/>
  <c r="G94" i="1"/>
  <c r="F94" i="1"/>
  <c r="E94" i="1"/>
  <c r="E111" i="1" s="1"/>
  <c r="E91" i="1"/>
  <c r="G90" i="1"/>
  <c r="G89" i="1"/>
  <c r="G88" i="1"/>
  <c r="F87" i="1"/>
  <c r="E87" i="1"/>
  <c r="G86" i="1"/>
  <c r="G85" i="1"/>
  <c r="G84" i="1"/>
  <c r="G82" i="1"/>
  <c r="G81" i="1"/>
  <c r="F80" i="1"/>
  <c r="F83" i="1" s="1"/>
  <c r="E80" i="1"/>
  <c r="E83" i="1" s="1"/>
  <c r="G79" i="1"/>
  <c r="G78" i="1"/>
  <c r="G77" i="1"/>
  <c r="G76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F49" i="1"/>
  <c r="G49" i="1" s="1"/>
  <c r="E49" i="1"/>
  <c r="G48" i="1"/>
  <c r="G47" i="1"/>
  <c r="G46" i="1"/>
  <c r="G45" i="1"/>
  <c r="G44" i="1"/>
  <c r="G43" i="1"/>
  <c r="G42" i="1"/>
  <c r="G41" i="1"/>
  <c r="G40" i="1"/>
  <c r="G39" i="1"/>
  <c r="F38" i="1"/>
  <c r="E38" i="1"/>
  <c r="G38" i="1" s="1"/>
  <c r="G37" i="1"/>
  <c r="G36" i="1"/>
  <c r="G35" i="1"/>
  <c r="G34" i="1"/>
  <c r="G33" i="1"/>
  <c r="G32" i="1"/>
  <c r="G31" i="1"/>
  <c r="G30" i="1"/>
  <c r="F29" i="1"/>
  <c r="E29" i="1"/>
  <c r="E74" i="1" s="1"/>
  <c r="G27" i="1"/>
  <c r="G26" i="1"/>
  <c r="G25" i="1"/>
  <c r="G24" i="1"/>
  <c r="G23" i="1"/>
  <c r="G22" i="1"/>
  <c r="F21" i="1"/>
  <c r="E21" i="1"/>
  <c r="G20" i="1"/>
  <c r="G19" i="1"/>
  <c r="G18" i="1"/>
  <c r="F17" i="1"/>
  <c r="E17" i="1"/>
  <c r="G16" i="1"/>
  <c r="G15" i="1"/>
  <c r="G14" i="1"/>
  <c r="F13" i="1"/>
  <c r="E13" i="1"/>
  <c r="E12" i="1" s="1"/>
  <c r="E28" i="1" s="1"/>
  <c r="G11" i="1"/>
  <c r="G10" i="1"/>
  <c r="G9" i="1"/>
  <c r="F8" i="1"/>
  <c r="F6" i="1" s="1"/>
  <c r="E8" i="1"/>
  <c r="G7" i="1"/>
  <c r="E6" i="1"/>
  <c r="G6" i="1" s="1"/>
  <c r="G21" i="1" l="1"/>
  <c r="G17" i="1"/>
  <c r="G127" i="1"/>
  <c r="G8" i="1"/>
  <c r="G87" i="1"/>
  <c r="G29" i="1"/>
  <c r="G13" i="1"/>
  <c r="G109" i="1"/>
  <c r="E75" i="1"/>
  <c r="E92" i="1"/>
  <c r="G83" i="1"/>
  <c r="E128" i="1"/>
  <c r="G80" i="1"/>
  <c r="F91" i="1"/>
  <c r="G91" i="1" s="1"/>
  <c r="G114" i="1"/>
  <c r="F74" i="1"/>
  <c r="G74" i="1" s="1"/>
  <c r="F111" i="1"/>
  <c r="F128" i="1" s="1"/>
  <c r="F12" i="1"/>
  <c r="F28" i="1" s="1"/>
  <c r="F75" i="1" s="1"/>
  <c r="G128" i="1" l="1"/>
  <c r="G111" i="1"/>
  <c r="G12" i="1"/>
  <c r="F92" i="1"/>
  <c r="F93" i="1" s="1"/>
  <c r="F129" i="1" s="1"/>
  <c r="F131" i="1" s="1"/>
  <c r="F137" i="1" s="1"/>
  <c r="G28" i="1"/>
  <c r="E93" i="1"/>
  <c r="G75" i="1"/>
  <c r="E129" i="1" l="1"/>
  <c r="G93" i="1"/>
  <c r="G92" i="1"/>
  <c r="E131" i="1" l="1"/>
  <c r="G129" i="1"/>
  <c r="E137" i="1" l="1"/>
  <c r="G137" i="1" s="1"/>
  <c r="G131" i="1"/>
</calcChain>
</file>

<file path=xl/sharedStrings.xml><?xml version="1.0" encoding="utf-8"?>
<sst xmlns="http://schemas.openxmlformats.org/spreadsheetml/2006/main" count="150" uniqueCount="137">
  <si>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</si>
  <si>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ひかりの子保育園  事業活動計算書</t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</si>
  <si>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</si>
  <si>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</si>
  <si>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</si>
  <si>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</si>
  <si>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</si>
  <si>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</si>
  <si>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</si>
  <si>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</si>
  <si>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児童福祉事業収益</t>
  </si>
  <si>
    <t>　私的契約利用料収益</t>
  </si>
  <si>
    <t>　その他の事業収益</t>
  </si>
  <si>
    <t>　　補助金事業収益（公費）</t>
  </si>
  <si>
    <t>　　受託事業収益（公費）</t>
  </si>
  <si>
    <t>　　その他の事業収益</t>
  </si>
  <si>
    <t>保育事業収益</t>
  </si>
  <si>
    <t>　施設型給付費収益</t>
  </si>
  <si>
    <t>　　施設型給付費収益</t>
  </si>
  <si>
    <t>　　利用者負担金収益</t>
  </si>
  <si>
    <t>　委託費収益</t>
  </si>
  <si>
    <t>　利用者等利用料収益</t>
  </si>
  <si>
    <t>　　利用者等利用料収益（一般）</t>
  </si>
  <si>
    <t>　　その他の利用料収益</t>
  </si>
  <si>
    <t>就労支援事業収益</t>
  </si>
  <si>
    <t>経常経費寄附金収益</t>
  </si>
  <si>
    <t>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</si>
  <si>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</si>
  <si>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</si>
  <si>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</si>
  <si>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</si>
  <si>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</si>
  <si>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</si>
  <si>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</si>
  <si>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</si>
  <si>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派遣職員費</t>
  </si>
  <si>
    <t>　退職給付費用</t>
  </si>
  <si>
    <t>　法定福利費</t>
  </si>
  <si>
    <t>事業費</t>
  </si>
  <si>
    <t>　給食費</t>
  </si>
  <si>
    <t>　保健衛生費</t>
  </si>
  <si>
    <t>　医療費</t>
  </si>
  <si>
    <t>　保育材料費</t>
  </si>
  <si>
    <t>　水道光熱費</t>
  </si>
  <si>
    <t>　燃料費</t>
  </si>
  <si>
    <t>　消耗器具備品費</t>
  </si>
  <si>
    <t>　保険料</t>
  </si>
  <si>
    <t>　賃借料</t>
  </si>
  <si>
    <t>　雑費</t>
  </si>
  <si>
    <t>事務費</t>
  </si>
  <si>
    <t>　福利厚生費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</si>
  <si>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</si>
  <si>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</si>
  <si>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</si>
  <si>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</si>
  <si>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</si>
  <si>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</si>
  <si>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</si>
  <si>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</si>
  <si>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</si>
  <si>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</si>
  <si>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土地・建物賃借料</t>
  </si>
  <si>
    <t>　租税公課</t>
  </si>
  <si>
    <t>　保守料</t>
  </si>
  <si>
    <t>　渉外費</t>
  </si>
  <si>
    <t>　諸会費</t>
  </si>
  <si>
    <t>授産事業費用</t>
  </si>
  <si>
    <t>減価償却費</t>
  </si>
  <si>
    <t>国庫補助金等特別積立金取崩額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</si>
  <si>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</si>
  <si>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</si>
  <si>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</si>
  <si>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</si>
  <si>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</si>
  <si>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</si>
  <si>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基本財産評価益</t>
  </si>
  <si>
    <t>積立資産評価益</t>
  </si>
  <si>
    <t>その他のサービス活動外収益</t>
  </si>
  <si>
    <t>　利用者等外給食収益</t>
  </si>
  <si>
    <t>　雑収益</t>
  </si>
  <si>
    <t>サービス活動外収益計（４）</t>
  </si>
  <si>
    <t>支払利息</t>
  </si>
  <si>
    <t>基本財産評価損</t>
  </si>
  <si>
    <t>積立資産評価損</t>
  </si>
  <si>
    <t>その他のサービス活動外費用</t>
  </si>
  <si>
    <t>　利用者等外給食費</t>
  </si>
  <si>
    <t>　為替差損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</si>
  <si>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</si>
  <si>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</si>
  <si>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</si>
  <si>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</si>
  <si>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</si>
  <si>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</si>
  <si>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施設整備等補助金収益</t>
  </si>
  <si>
    <t>　設備資金借入金元金償還補助金収益</t>
  </si>
  <si>
    <t>施設整備等寄附金収益</t>
  </si>
  <si>
    <t>　施設整備等寄附金収益</t>
  </si>
  <si>
    <t>　設備資金借入金元金償還寄附金収益</t>
  </si>
  <si>
    <t>長期運営資金借入金元金償還寄附金収益</t>
  </si>
  <si>
    <t>固定資産受贈額</t>
  </si>
  <si>
    <t>固定資産売却益</t>
  </si>
  <si>
    <t>　車輌運搬具売却益</t>
  </si>
  <si>
    <t>　器具及び備品売却益</t>
  </si>
  <si>
    <t>事業区分間繰入金収益</t>
  </si>
  <si>
    <t>拠点区分間繰入金収益</t>
  </si>
  <si>
    <t>事業区分間固定資産移管収益</t>
  </si>
  <si>
    <t>拠点区分間固定資産移管収益</t>
  </si>
  <si>
    <t>その他の特別収益</t>
  </si>
  <si>
    <t>　徴収不能引当金戻入益</t>
  </si>
  <si>
    <t>特別収益計（８）</t>
  </si>
  <si>
    <t>基本金組入額</t>
  </si>
  <si>
    <t>資産評価損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</si>
  <si>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</si>
  <si>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</si>
  <si>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</si>
  <si>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</si>
  <si>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</si>
  <si>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</si>
  <si>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</si>
  <si>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</si>
  <si>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</si>
  <si>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拠点区分間繰入金費用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</si>
  <si>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</si>
  <si>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</si>
  <si>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</si>
  <si>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</si>
  <si>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</si>
  <si>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</si>
  <si>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</si>
  <si>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</si>
  <si>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</si>
  <si>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</si>
  <si>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</si>
  <si>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</si>
  <si>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　施設整備積立金</t>
  </si>
  <si>
    <t>　人件費積立金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</si>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</sst>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11" xfId="2" applyFont="1" applyBorder="1">
      <alignment horizontal="left" vertical="top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D67D35D2-416C-4E32-854D-6AD397F8BB3D}"/>
    <cellStyle name="標準 3" xfId="1" xr:uid="{FDA21E6A-5EB3-4CC7-91FF-D0F7CF5AF9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B5CD0-4D4F-4BFB-9DFC-FAA0535038E4}">
  <sheetPr>
    <pageSetUpPr fitToPage="1"/>
  </sheetPr>
  <dimension ref="B1:G137"/>
  <sheetViews>
    <sheetView showGridLines="0" tabSelected="1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31" t="s">
        <v>1</v>
      </c>
      <c r="C2" s="31"/>
      <c r="D2" s="31"/>
      <c r="E2" s="31"/>
      <c r="F2" s="31"/>
      <c r="G2" s="31"/>
    </row>
    <row r="3" spans="2:7" ht="21" x14ac:dyDescent="0.4">
      <c r="B3" s="32" t="s">
        <v>2</v>
      </c>
      <c r="C3" s="32"/>
      <c r="D3" s="32"/>
      <c r="E3" s="32"/>
      <c r="F3" s="32"/>
      <c r="G3" s="32"/>
    </row>
    <row r="4" spans="2:7" x14ac:dyDescent="0.4">
      <c r="B4" s="4"/>
      <c r="C4" s="4"/>
      <c r="D4" s="4"/>
      <c r="E4" s="4"/>
      <c r="F4" s="2"/>
      <c r="G4" s="4" t="s">
        <v>3</v>
      </c>
    </row>
    <row r="5" spans="2:7" x14ac:dyDescent="0.4">
      <c r="B5" s="33" t="s">
        <v>4</v>
      </c>
      <c r="C5" s="33"/>
      <c r="D5" s="33"/>
      <c r="E5" s="5" t="s">
        <v>5</v>
      </c>
      <c r="F5" s="5" t="s">
        <v>6</v>
      </c>
      <c r="G5" s="5" t="s">
        <v>7</v>
      </c>
    </row>
    <row r="6" spans="2:7" x14ac:dyDescent="0.4">
      <c r="B6" s="28" t="s">
        <v>8</v>
      </c>
      <c r="C6" s="28" t="s">
        <v>9</v>
      </c>
      <c r="D6" s="6" t="s">
        <v>10</v>
      </c>
      <c r="E6" s="7">
        <f>+E7+E8</f>
        <v>0</v>
      </c>
      <c r="F6" s="7">
        <f>+F7+F8</f>
        <v>0</v>
      </c>
      <c r="G6" s="7">
        <f>E6-F6</f>
        <v>0</v>
      </c>
    </row>
    <row r="7" spans="2:7" x14ac:dyDescent="0.4">
      <c r="B7" s="29"/>
      <c r="C7" s="29"/>
      <c r="D7" s="8" t="s">
        <v>11</v>
      </c>
      <c r="E7" s="9"/>
      <c r="F7" s="9"/>
      <c r="G7" s="9">
        <f t="shared" ref="G7:G70" si="0">E7-F7</f>
        <v>0</v>
      </c>
    </row>
    <row r="8" spans="2:7" x14ac:dyDescent="0.4">
      <c r="B8" s="29"/>
      <c r="C8" s="29"/>
      <c r="D8" s="8" t="s">
        <v>12</v>
      </c>
      <c r="E8" s="9">
        <f>+E9+E10+E11</f>
        <v>0</v>
      </c>
      <c r="F8" s="9">
        <f>+F9+F10+F11</f>
        <v>0</v>
      </c>
      <c r="G8" s="9">
        <f t="shared" si="0"/>
        <v>0</v>
      </c>
    </row>
    <row r="9" spans="2:7" x14ac:dyDescent="0.4">
      <c r="B9" s="29"/>
      <c r="C9" s="29"/>
      <c r="D9" s="8" t="s">
        <v>13</v>
      </c>
      <c r="E9" s="9"/>
      <c r="F9" s="9"/>
      <c r="G9" s="9">
        <f t="shared" si="0"/>
        <v>0</v>
      </c>
    </row>
    <row r="10" spans="2:7" x14ac:dyDescent="0.4">
      <c r="B10" s="29"/>
      <c r="C10" s="29"/>
      <c r="D10" s="8" t="s">
        <v>14</v>
      </c>
      <c r="E10" s="9"/>
      <c r="F10" s="9"/>
      <c r="G10" s="9">
        <f t="shared" si="0"/>
        <v>0</v>
      </c>
    </row>
    <row r="11" spans="2:7" x14ac:dyDescent="0.4">
      <c r="B11" s="29"/>
      <c r="C11" s="29"/>
      <c r="D11" s="8" t="s">
        <v>15</v>
      </c>
      <c r="E11" s="9"/>
      <c r="F11" s="9"/>
      <c r="G11" s="9">
        <f t="shared" si="0"/>
        <v>0</v>
      </c>
    </row>
    <row r="12" spans="2:7" x14ac:dyDescent="0.4">
      <c r="B12" s="29"/>
      <c r="C12" s="29"/>
      <c r="D12" s="8" t="s">
        <v>16</v>
      </c>
      <c r="E12" s="9">
        <f>+E13+E16+E17+E20+E21</f>
        <v>97884180</v>
      </c>
      <c r="F12" s="9">
        <f>+F13+F16+F17+F20+F21</f>
        <v>97901130</v>
      </c>
      <c r="G12" s="9">
        <f t="shared" si="0"/>
        <v>-16950</v>
      </c>
    </row>
    <row r="13" spans="2:7" x14ac:dyDescent="0.4">
      <c r="B13" s="29"/>
      <c r="C13" s="29"/>
      <c r="D13" s="8" t="s">
        <v>17</v>
      </c>
      <c r="E13" s="9">
        <f>+E14+E15</f>
        <v>0</v>
      </c>
      <c r="F13" s="9">
        <f>+F14+F15</f>
        <v>0</v>
      </c>
      <c r="G13" s="9">
        <f t="shared" si="0"/>
        <v>0</v>
      </c>
    </row>
    <row r="14" spans="2:7" x14ac:dyDescent="0.4">
      <c r="B14" s="29"/>
      <c r="C14" s="29"/>
      <c r="D14" s="8" t="s">
        <v>18</v>
      </c>
      <c r="E14" s="9"/>
      <c r="F14" s="9"/>
      <c r="G14" s="9">
        <f t="shared" si="0"/>
        <v>0</v>
      </c>
    </row>
    <row r="15" spans="2:7" x14ac:dyDescent="0.4">
      <c r="B15" s="29"/>
      <c r="C15" s="29"/>
      <c r="D15" s="8" t="s">
        <v>19</v>
      </c>
      <c r="E15" s="9"/>
      <c r="F15" s="9"/>
      <c r="G15" s="9">
        <f t="shared" si="0"/>
        <v>0</v>
      </c>
    </row>
    <row r="16" spans="2:7" x14ac:dyDescent="0.4">
      <c r="B16" s="29"/>
      <c r="C16" s="29"/>
      <c r="D16" s="8" t="s">
        <v>20</v>
      </c>
      <c r="E16" s="9">
        <v>89013800</v>
      </c>
      <c r="F16" s="9">
        <v>90176630</v>
      </c>
      <c r="G16" s="9">
        <f t="shared" si="0"/>
        <v>-1162830</v>
      </c>
    </row>
    <row r="17" spans="2:7" x14ac:dyDescent="0.4">
      <c r="B17" s="29"/>
      <c r="C17" s="29"/>
      <c r="D17" s="8" t="s">
        <v>21</v>
      </c>
      <c r="E17" s="9">
        <f>+E18+E19</f>
        <v>0</v>
      </c>
      <c r="F17" s="9">
        <f>+F18+F19</f>
        <v>0</v>
      </c>
      <c r="G17" s="9">
        <f t="shared" si="0"/>
        <v>0</v>
      </c>
    </row>
    <row r="18" spans="2:7" x14ac:dyDescent="0.4">
      <c r="B18" s="29"/>
      <c r="C18" s="29"/>
      <c r="D18" s="8" t="s">
        <v>22</v>
      </c>
      <c r="E18" s="9"/>
      <c r="F18" s="9"/>
      <c r="G18" s="9">
        <f t="shared" si="0"/>
        <v>0</v>
      </c>
    </row>
    <row r="19" spans="2:7" x14ac:dyDescent="0.4">
      <c r="B19" s="29"/>
      <c r="C19" s="29"/>
      <c r="D19" s="8" t="s">
        <v>23</v>
      </c>
      <c r="E19" s="9"/>
      <c r="F19" s="9"/>
      <c r="G19" s="9">
        <f t="shared" si="0"/>
        <v>0</v>
      </c>
    </row>
    <row r="20" spans="2:7" x14ac:dyDescent="0.4">
      <c r="B20" s="29"/>
      <c r="C20" s="29"/>
      <c r="D20" s="8" t="s">
        <v>11</v>
      </c>
      <c r="E20" s="9">
        <v>1712900</v>
      </c>
      <c r="F20" s="9">
        <v>1869800</v>
      </c>
      <c r="G20" s="9">
        <f t="shared" si="0"/>
        <v>-156900</v>
      </c>
    </row>
    <row r="21" spans="2:7" x14ac:dyDescent="0.4">
      <c r="B21" s="29"/>
      <c r="C21" s="29"/>
      <c r="D21" s="8" t="s">
        <v>12</v>
      </c>
      <c r="E21" s="9">
        <f>+E22+E23+E24</f>
        <v>7157480</v>
      </c>
      <c r="F21" s="9">
        <f>+F22+F23+F24</f>
        <v>5854700</v>
      </c>
      <c r="G21" s="9">
        <f t="shared" si="0"/>
        <v>1302780</v>
      </c>
    </row>
    <row r="22" spans="2:7" x14ac:dyDescent="0.4">
      <c r="B22" s="29"/>
      <c r="C22" s="29"/>
      <c r="D22" s="8" t="s">
        <v>13</v>
      </c>
      <c r="E22" s="9">
        <v>5285500</v>
      </c>
      <c r="F22" s="9">
        <v>5065500</v>
      </c>
      <c r="G22" s="9">
        <f t="shared" si="0"/>
        <v>220000</v>
      </c>
    </row>
    <row r="23" spans="2:7" x14ac:dyDescent="0.4">
      <c r="B23" s="29"/>
      <c r="C23" s="29"/>
      <c r="D23" s="8" t="s">
        <v>14</v>
      </c>
      <c r="E23" s="9">
        <v>1566000</v>
      </c>
      <c r="F23" s="9">
        <v>789200</v>
      </c>
      <c r="G23" s="9">
        <f t="shared" si="0"/>
        <v>776800</v>
      </c>
    </row>
    <row r="24" spans="2:7" x14ac:dyDescent="0.4">
      <c r="B24" s="29"/>
      <c r="C24" s="29"/>
      <c r="D24" s="8" t="s">
        <v>15</v>
      </c>
      <c r="E24" s="9">
        <v>305980</v>
      </c>
      <c r="F24" s="9"/>
      <c r="G24" s="9">
        <f t="shared" si="0"/>
        <v>305980</v>
      </c>
    </row>
    <row r="25" spans="2:7" x14ac:dyDescent="0.4">
      <c r="B25" s="29"/>
      <c r="C25" s="29"/>
      <c r="D25" s="8" t="s">
        <v>24</v>
      </c>
      <c r="E25" s="9"/>
      <c r="F25" s="9"/>
      <c r="G25" s="9">
        <f t="shared" si="0"/>
        <v>0</v>
      </c>
    </row>
    <row r="26" spans="2:7" x14ac:dyDescent="0.4">
      <c r="B26" s="29"/>
      <c r="C26" s="29"/>
      <c r="D26" s="8" t="s">
        <v>25</v>
      </c>
      <c r="E26" s="9">
        <v>30000</v>
      </c>
      <c r="F26" s="9">
        <v>30000</v>
      </c>
      <c r="G26" s="9">
        <f t="shared" si="0"/>
        <v>0</v>
      </c>
    </row>
    <row r="27" spans="2:7" x14ac:dyDescent="0.4">
      <c r="B27" s="29"/>
      <c r="C27" s="29"/>
      <c r="D27" s="8" t="s">
        <v>26</v>
      </c>
      <c r="E27" s="9"/>
      <c r="F27" s="9"/>
      <c r="G27" s="9">
        <f t="shared" si="0"/>
        <v>0</v>
      </c>
    </row>
    <row r="28" spans="2:7" x14ac:dyDescent="0.4">
      <c r="B28" s="29"/>
      <c r="C28" s="30"/>
      <c r="D28" s="10" t="s">
        <v>27</v>
      </c>
      <c r="E28" s="11">
        <f>+E6+E12+E25+E26+E27</f>
        <v>97914180</v>
      </c>
      <c r="F28" s="11">
        <f>+F6+F12+F25+F26+F27</f>
        <v>97931130</v>
      </c>
      <c r="G28" s="11">
        <f t="shared" si="0"/>
        <v>-16950</v>
      </c>
    </row>
    <row r="29" spans="2:7" x14ac:dyDescent="0.4">
      <c r="B29" s="29"/>
      <c r="C29" s="28" t="s">
        <v>28</v>
      </c>
      <c r="D29" s="8" t="s">
        <v>29</v>
      </c>
      <c r="E29" s="9">
        <f>+E30+E31+E32+E33+E34+E35+E36+E37</f>
        <v>78092825</v>
      </c>
      <c r="F29" s="9">
        <f>+F30+F31+F32+F33+F34+F35+F36+F37</f>
        <v>70801011</v>
      </c>
      <c r="G29" s="9">
        <f t="shared" si="0"/>
        <v>7291814</v>
      </c>
    </row>
    <row r="30" spans="2:7" x14ac:dyDescent="0.4">
      <c r="B30" s="29"/>
      <c r="C30" s="29"/>
      <c r="D30" s="8" t="s">
        <v>30</v>
      </c>
      <c r="E30" s="9"/>
      <c r="F30" s="9"/>
      <c r="G30" s="9">
        <f t="shared" si="0"/>
        <v>0</v>
      </c>
    </row>
    <row r="31" spans="2:7" x14ac:dyDescent="0.4">
      <c r="B31" s="29"/>
      <c r="C31" s="29"/>
      <c r="D31" s="8" t="s">
        <v>31</v>
      </c>
      <c r="E31" s="9">
        <v>38222434</v>
      </c>
      <c r="F31" s="9">
        <v>37359500</v>
      </c>
      <c r="G31" s="9">
        <f t="shared" si="0"/>
        <v>862934</v>
      </c>
    </row>
    <row r="32" spans="2:7" x14ac:dyDescent="0.4">
      <c r="B32" s="29"/>
      <c r="C32" s="29"/>
      <c r="D32" s="8" t="s">
        <v>32</v>
      </c>
      <c r="E32" s="9">
        <v>8787222</v>
      </c>
      <c r="F32" s="9">
        <v>4962336</v>
      </c>
      <c r="G32" s="9">
        <f t="shared" si="0"/>
        <v>3824886</v>
      </c>
    </row>
    <row r="33" spans="2:7" x14ac:dyDescent="0.4">
      <c r="B33" s="29"/>
      <c r="C33" s="29"/>
      <c r="D33" s="8" t="s">
        <v>33</v>
      </c>
      <c r="E33" s="9">
        <v>2728000</v>
      </c>
      <c r="F33" s="9">
        <v>2124780</v>
      </c>
      <c r="G33" s="9">
        <f t="shared" si="0"/>
        <v>603220</v>
      </c>
    </row>
    <row r="34" spans="2:7" x14ac:dyDescent="0.4">
      <c r="B34" s="29"/>
      <c r="C34" s="29"/>
      <c r="D34" s="8" t="s">
        <v>34</v>
      </c>
      <c r="E34" s="9">
        <v>17326043</v>
      </c>
      <c r="F34" s="9">
        <v>17298900</v>
      </c>
      <c r="G34" s="9">
        <f t="shared" si="0"/>
        <v>27143</v>
      </c>
    </row>
    <row r="35" spans="2:7" x14ac:dyDescent="0.4">
      <c r="B35" s="29"/>
      <c r="C35" s="29"/>
      <c r="D35" s="8" t="s">
        <v>35</v>
      </c>
      <c r="E35" s="9">
        <v>1615275</v>
      </c>
      <c r="F35" s="9"/>
      <c r="G35" s="9">
        <f t="shared" si="0"/>
        <v>1615275</v>
      </c>
    </row>
    <row r="36" spans="2:7" x14ac:dyDescent="0.4">
      <c r="B36" s="29"/>
      <c r="C36" s="29"/>
      <c r="D36" s="8" t="s">
        <v>36</v>
      </c>
      <c r="E36" s="9">
        <v>890000</v>
      </c>
      <c r="F36" s="9">
        <v>979000</v>
      </c>
      <c r="G36" s="9">
        <f t="shared" si="0"/>
        <v>-89000</v>
      </c>
    </row>
    <row r="37" spans="2:7" x14ac:dyDescent="0.4">
      <c r="B37" s="29"/>
      <c r="C37" s="29"/>
      <c r="D37" s="8" t="s">
        <v>37</v>
      </c>
      <c r="E37" s="9">
        <v>8523851</v>
      </c>
      <c r="F37" s="9">
        <v>8076495</v>
      </c>
      <c r="G37" s="9">
        <f t="shared" si="0"/>
        <v>447356</v>
      </c>
    </row>
    <row r="38" spans="2:7" x14ac:dyDescent="0.4">
      <c r="B38" s="29"/>
      <c r="C38" s="29"/>
      <c r="D38" s="8" t="s">
        <v>38</v>
      </c>
      <c r="E38" s="9">
        <f>+E39+E40+E41+E42+E43+E44+E45+E46+E47+E48</f>
        <v>9320436</v>
      </c>
      <c r="F38" s="9">
        <f>+F39+F40+F41+F42+F43+F44+F45+F46+F47+F48</f>
        <v>9584318</v>
      </c>
      <c r="G38" s="9">
        <f t="shared" si="0"/>
        <v>-263882</v>
      </c>
    </row>
    <row r="39" spans="2:7" x14ac:dyDescent="0.4">
      <c r="B39" s="29"/>
      <c r="C39" s="29"/>
      <c r="D39" s="8" t="s">
        <v>39</v>
      </c>
      <c r="E39" s="9">
        <v>4190697</v>
      </c>
      <c r="F39" s="9">
        <v>4355137</v>
      </c>
      <c r="G39" s="9">
        <f t="shared" si="0"/>
        <v>-164440</v>
      </c>
    </row>
    <row r="40" spans="2:7" x14ac:dyDescent="0.4">
      <c r="B40" s="29"/>
      <c r="C40" s="29"/>
      <c r="D40" s="8" t="s">
        <v>40</v>
      </c>
      <c r="E40" s="9">
        <v>252707</v>
      </c>
      <c r="F40" s="9">
        <v>251588</v>
      </c>
      <c r="G40" s="9">
        <f t="shared" si="0"/>
        <v>1119</v>
      </c>
    </row>
    <row r="41" spans="2:7" x14ac:dyDescent="0.4">
      <c r="B41" s="29"/>
      <c r="C41" s="29"/>
      <c r="D41" s="8" t="s">
        <v>41</v>
      </c>
      <c r="E41" s="9"/>
      <c r="F41" s="9"/>
      <c r="G41" s="9">
        <f t="shared" si="0"/>
        <v>0</v>
      </c>
    </row>
    <row r="42" spans="2:7" x14ac:dyDescent="0.4">
      <c r="B42" s="29"/>
      <c r="C42" s="29"/>
      <c r="D42" s="8" t="s">
        <v>42</v>
      </c>
      <c r="E42" s="9">
        <v>1379205</v>
      </c>
      <c r="F42" s="9">
        <v>1198657</v>
      </c>
      <c r="G42" s="9">
        <f t="shared" si="0"/>
        <v>180548</v>
      </c>
    </row>
    <row r="43" spans="2:7" x14ac:dyDescent="0.4">
      <c r="B43" s="29"/>
      <c r="C43" s="29"/>
      <c r="D43" s="8" t="s">
        <v>43</v>
      </c>
      <c r="E43" s="9">
        <v>2008607</v>
      </c>
      <c r="F43" s="9">
        <v>2183607</v>
      </c>
      <c r="G43" s="9">
        <f t="shared" si="0"/>
        <v>-175000</v>
      </c>
    </row>
    <row r="44" spans="2:7" x14ac:dyDescent="0.4">
      <c r="B44" s="29"/>
      <c r="C44" s="29"/>
      <c r="D44" s="8" t="s">
        <v>44</v>
      </c>
      <c r="E44" s="9"/>
      <c r="F44" s="9"/>
      <c r="G44" s="9">
        <f t="shared" si="0"/>
        <v>0</v>
      </c>
    </row>
    <row r="45" spans="2:7" x14ac:dyDescent="0.4">
      <c r="B45" s="29"/>
      <c r="C45" s="29"/>
      <c r="D45" s="8" t="s">
        <v>45</v>
      </c>
      <c r="E45" s="9">
        <v>1147204</v>
      </c>
      <c r="F45" s="9">
        <v>1246255</v>
      </c>
      <c r="G45" s="9">
        <f t="shared" si="0"/>
        <v>-99051</v>
      </c>
    </row>
    <row r="46" spans="2:7" x14ac:dyDescent="0.4">
      <c r="B46" s="29"/>
      <c r="C46" s="29"/>
      <c r="D46" s="8" t="s">
        <v>46</v>
      </c>
      <c r="E46" s="9"/>
      <c r="F46" s="9"/>
      <c r="G46" s="9">
        <f t="shared" si="0"/>
        <v>0</v>
      </c>
    </row>
    <row r="47" spans="2:7" x14ac:dyDescent="0.4">
      <c r="B47" s="29"/>
      <c r="C47" s="29"/>
      <c r="D47" s="8" t="s">
        <v>47</v>
      </c>
      <c r="E47" s="9">
        <v>322016</v>
      </c>
      <c r="F47" s="9">
        <v>323286</v>
      </c>
      <c r="G47" s="9">
        <f t="shared" si="0"/>
        <v>-1270</v>
      </c>
    </row>
    <row r="48" spans="2:7" x14ac:dyDescent="0.4">
      <c r="B48" s="29"/>
      <c r="C48" s="29"/>
      <c r="D48" s="8" t="s">
        <v>48</v>
      </c>
      <c r="E48" s="9">
        <v>20000</v>
      </c>
      <c r="F48" s="9">
        <v>25788</v>
      </c>
      <c r="G48" s="9">
        <f t="shared" si="0"/>
        <v>-5788</v>
      </c>
    </row>
    <row r="49" spans="2:7" x14ac:dyDescent="0.4">
      <c r="B49" s="29"/>
      <c r="C49" s="29"/>
      <c r="D49" s="8" t="s">
        <v>49</v>
      </c>
      <c r="E49" s="9">
        <f>+E50+E51+E52+E53+E54+E55+E56+E57+E58+E59+E60+E61+E62+E63+E64+E65+E66+E67+E68+E69</f>
        <v>12293846</v>
      </c>
      <c r="F49" s="9">
        <f>+F50+F51+F52+F53+F54+F55+F56+F57+F58+F59+F60+F61+F62+F63+F64+F65+F66+F67+F68+F69</f>
        <v>12913194</v>
      </c>
      <c r="G49" s="9">
        <f t="shared" si="0"/>
        <v>-619348</v>
      </c>
    </row>
    <row r="50" spans="2:7" x14ac:dyDescent="0.4">
      <c r="B50" s="29"/>
      <c r="C50" s="29"/>
      <c r="D50" s="8" t="s">
        <v>50</v>
      </c>
      <c r="E50" s="9">
        <v>546595</v>
      </c>
      <c r="F50" s="9">
        <v>549923</v>
      </c>
      <c r="G50" s="9">
        <f t="shared" si="0"/>
        <v>-3328</v>
      </c>
    </row>
    <row r="51" spans="2:7" x14ac:dyDescent="0.4">
      <c r="B51" s="29"/>
      <c r="C51" s="29"/>
      <c r="D51" s="8" t="s">
        <v>51</v>
      </c>
      <c r="E51" s="9">
        <v>197120</v>
      </c>
      <c r="F51" s="9">
        <v>198300</v>
      </c>
      <c r="G51" s="9">
        <f t="shared" si="0"/>
        <v>-1180</v>
      </c>
    </row>
    <row r="52" spans="2:7" x14ac:dyDescent="0.4">
      <c r="B52" s="29"/>
      <c r="C52" s="29"/>
      <c r="D52" s="8" t="s">
        <v>52</v>
      </c>
      <c r="E52" s="9">
        <v>2706300</v>
      </c>
      <c r="F52" s="9">
        <v>2861935</v>
      </c>
      <c r="G52" s="9">
        <f t="shared" si="0"/>
        <v>-155635</v>
      </c>
    </row>
    <row r="53" spans="2:7" x14ac:dyDescent="0.4">
      <c r="B53" s="29"/>
      <c r="C53" s="29"/>
      <c r="D53" s="8" t="s">
        <v>53</v>
      </c>
      <c r="E53" s="9">
        <v>1072254</v>
      </c>
      <c r="F53" s="9">
        <v>995898</v>
      </c>
      <c r="G53" s="9">
        <f t="shared" si="0"/>
        <v>76356</v>
      </c>
    </row>
    <row r="54" spans="2:7" x14ac:dyDescent="0.4">
      <c r="B54" s="29"/>
      <c r="C54" s="29"/>
      <c r="D54" s="8" t="s">
        <v>54</v>
      </c>
      <c r="E54" s="9"/>
      <c r="F54" s="9"/>
      <c r="G54" s="9">
        <f t="shared" si="0"/>
        <v>0</v>
      </c>
    </row>
    <row r="55" spans="2:7" x14ac:dyDescent="0.4">
      <c r="B55" s="29"/>
      <c r="C55" s="29"/>
      <c r="D55" s="8" t="s">
        <v>43</v>
      </c>
      <c r="E55" s="9">
        <v>766961</v>
      </c>
      <c r="F55" s="9">
        <v>604900</v>
      </c>
      <c r="G55" s="9">
        <f t="shared" si="0"/>
        <v>162061</v>
      </c>
    </row>
    <row r="56" spans="2:7" x14ac:dyDescent="0.4">
      <c r="B56" s="29"/>
      <c r="C56" s="29"/>
      <c r="D56" s="8" t="s">
        <v>55</v>
      </c>
      <c r="E56" s="9">
        <v>265130</v>
      </c>
      <c r="F56" s="9">
        <v>884970</v>
      </c>
      <c r="G56" s="9">
        <f t="shared" si="0"/>
        <v>-619840</v>
      </c>
    </row>
    <row r="57" spans="2:7" x14ac:dyDescent="0.4">
      <c r="B57" s="29"/>
      <c r="C57" s="29"/>
      <c r="D57" s="8" t="s">
        <v>56</v>
      </c>
      <c r="E57" s="9">
        <v>311139</v>
      </c>
      <c r="F57" s="9">
        <v>229414</v>
      </c>
      <c r="G57" s="9">
        <f t="shared" si="0"/>
        <v>81725</v>
      </c>
    </row>
    <row r="58" spans="2:7" x14ac:dyDescent="0.4">
      <c r="B58" s="29"/>
      <c r="C58" s="29"/>
      <c r="D58" s="8" t="s">
        <v>57</v>
      </c>
      <c r="E58" s="9">
        <v>161190</v>
      </c>
      <c r="F58" s="9">
        <v>193256</v>
      </c>
      <c r="G58" s="9">
        <f t="shared" si="0"/>
        <v>-32066</v>
      </c>
    </row>
    <row r="59" spans="2:7" x14ac:dyDescent="0.4">
      <c r="B59" s="29"/>
      <c r="C59" s="29"/>
      <c r="D59" s="8" t="s">
        <v>58</v>
      </c>
      <c r="E59" s="9"/>
      <c r="F59" s="9">
        <v>63180</v>
      </c>
      <c r="G59" s="9">
        <f t="shared" si="0"/>
        <v>-63180</v>
      </c>
    </row>
    <row r="60" spans="2:7" x14ac:dyDescent="0.4">
      <c r="B60" s="29"/>
      <c r="C60" s="29"/>
      <c r="D60" s="8" t="s">
        <v>59</v>
      </c>
      <c r="E60" s="9">
        <v>1744313</v>
      </c>
      <c r="F60" s="9">
        <v>1931678</v>
      </c>
      <c r="G60" s="9">
        <f t="shared" si="0"/>
        <v>-187365</v>
      </c>
    </row>
    <row r="61" spans="2:7" x14ac:dyDescent="0.4">
      <c r="B61" s="29"/>
      <c r="C61" s="29"/>
      <c r="D61" s="8" t="s">
        <v>60</v>
      </c>
      <c r="E61" s="9"/>
      <c r="F61" s="9"/>
      <c r="G61" s="9">
        <f t="shared" si="0"/>
        <v>0</v>
      </c>
    </row>
    <row r="62" spans="2:7" x14ac:dyDescent="0.4">
      <c r="B62" s="29"/>
      <c r="C62" s="29"/>
      <c r="D62" s="8" t="s">
        <v>46</v>
      </c>
      <c r="E62" s="9">
        <v>461530</v>
      </c>
      <c r="F62" s="9">
        <v>464130</v>
      </c>
      <c r="G62" s="9">
        <f t="shared" si="0"/>
        <v>-2600</v>
      </c>
    </row>
    <row r="63" spans="2:7" x14ac:dyDescent="0.4">
      <c r="B63" s="29"/>
      <c r="C63" s="29"/>
      <c r="D63" s="8" t="s">
        <v>47</v>
      </c>
      <c r="E63" s="9">
        <v>488432</v>
      </c>
      <c r="F63" s="9">
        <v>418828</v>
      </c>
      <c r="G63" s="9">
        <f t="shared" si="0"/>
        <v>69604</v>
      </c>
    </row>
    <row r="64" spans="2:7" x14ac:dyDescent="0.4">
      <c r="B64" s="29"/>
      <c r="C64" s="29"/>
      <c r="D64" s="8" t="s">
        <v>61</v>
      </c>
      <c r="E64" s="9">
        <v>2760000</v>
      </c>
      <c r="F64" s="9">
        <v>2760000</v>
      </c>
      <c r="G64" s="9">
        <f t="shared" si="0"/>
        <v>0</v>
      </c>
    </row>
    <row r="65" spans="2:7" x14ac:dyDescent="0.4">
      <c r="B65" s="29"/>
      <c r="C65" s="29"/>
      <c r="D65" s="8" t="s">
        <v>62</v>
      </c>
      <c r="E65" s="9">
        <v>5050</v>
      </c>
      <c r="F65" s="9">
        <v>2210</v>
      </c>
      <c r="G65" s="9">
        <f t="shared" si="0"/>
        <v>2840</v>
      </c>
    </row>
    <row r="66" spans="2:7" x14ac:dyDescent="0.4">
      <c r="B66" s="29"/>
      <c r="C66" s="29"/>
      <c r="D66" s="8" t="s">
        <v>63</v>
      </c>
      <c r="E66" s="9">
        <v>32400</v>
      </c>
      <c r="F66" s="9">
        <v>37800</v>
      </c>
      <c r="G66" s="9">
        <f t="shared" si="0"/>
        <v>-5400</v>
      </c>
    </row>
    <row r="67" spans="2:7" x14ac:dyDescent="0.4">
      <c r="B67" s="29"/>
      <c r="C67" s="29"/>
      <c r="D67" s="8" t="s">
        <v>64</v>
      </c>
      <c r="E67" s="9">
        <v>62695</v>
      </c>
      <c r="F67" s="9">
        <v>99794</v>
      </c>
      <c r="G67" s="9">
        <f t="shared" si="0"/>
        <v>-37099</v>
      </c>
    </row>
    <row r="68" spans="2:7" x14ac:dyDescent="0.4">
      <c r="B68" s="29"/>
      <c r="C68" s="29"/>
      <c r="D68" s="8" t="s">
        <v>65</v>
      </c>
      <c r="E68" s="9">
        <v>105450</v>
      </c>
      <c r="F68" s="9">
        <v>92490</v>
      </c>
      <c r="G68" s="9">
        <f t="shared" si="0"/>
        <v>12960</v>
      </c>
    </row>
    <row r="69" spans="2:7" x14ac:dyDescent="0.4">
      <c r="B69" s="29"/>
      <c r="C69" s="29"/>
      <c r="D69" s="8" t="s">
        <v>48</v>
      </c>
      <c r="E69" s="9">
        <v>607287</v>
      </c>
      <c r="F69" s="9">
        <v>524488</v>
      </c>
      <c r="G69" s="9">
        <f t="shared" si="0"/>
        <v>82799</v>
      </c>
    </row>
    <row r="70" spans="2:7" x14ac:dyDescent="0.4">
      <c r="B70" s="29"/>
      <c r="C70" s="29"/>
      <c r="D70" s="8" t="s">
        <v>66</v>
      </c>
      <c r="E70" s="9"/>
      <c r="F70" s="9"/>
      <c r="G70" s="9">
        <f t="shared" si="0"/>
        <v>0</v>
      </c>
    </row>
    <row r="71" spans="2:7" x14ac:dyDescent="0.4">
      <c r="B71" s="29"/>
      <c r="C71" s="29"/>
      <c r="D71" s="8" t="s">
        <v>67</v>
      </c>
      <c r="E71" s="9">
        <v>7082405</v>
      </c>
      <c r="F71" s="9">
        <v>7744636</v>
      </c>
      <c r="G71" s="9">
        <f t="shared" ref="G71:G134" si="1">E71-F71</f>
        <v>-662231</v>
      </c>
    </row>
    <row r="72" spans="2:7" x14ac:dyDescent="0.4">
      <c r="B72" s="29"/>
      <c r="C72" s="29"/>
      <c r="D72" s="8" t="s">
        <v>68</v>
      </c>
      <c r="E72" s="9">
        <v>-5062296</v>
      </c>
      <c r="F72" s="9">
        <v>-5062296</v>
      </c>
      <c r="G72" s="9">
        <f t="shared" si="1"/>
        <v>0</v>
      </c>
    </row>
    <row r="73" spans="2:7" x14ac:dyDescent="0.4">
      <c r="B73" s="29"/>
      <c r="C73" s="29"/>
      <c r="D73" s="8" t="s">
        <v>69</v>
      </c>
      <c r="E73" s="9"/>
      <c r="F73" s="9"/>
      <c r="G73" s="9">
        <f t="shared" si="1"/>
        <v>0</v>
      </c>
    </row>
    <row r="74" spans="2:7" x14ac:dyDescent="0.4">
      <c r="B74" s="29"/>
      <c r="C74" s="30"/>
      <c r="D74" s="10" t="s">
        <v>70</v>
      </c>
      <c r="E74" s="11">
        <f>+E29+E38+E49+E70+E71+E72+E73</f>
        <v>101727216</v>
      </c>
      <c r="F74" s="11">
        <f>+F29+F38+F49+F70+F71+F72+F73</f>
        <v>95980863</v>
      </c>
      <c r="G74" s="11">
        <f t="shared" si="1"/>
        <v>5746353</v>
      </c>
    </row>
    <row r="75" spans="2:7" x14ac:dyDescent="0.4">
      <c r="B75" s="30"/>
      <c r="C75" s="12" t="s">
        <v>71</v>
      </c>
      <c r="D75" s="13"/>
      <c r="E75" s="14">
        <f xml:space="preserve"> +E28 - E74</f>
        <v>-3813036</v>
      </c>
      <c r="F75" s="14">
        <f xml:space="preserve"> +F28 - F74</f>
        <v>1950267</v>
      </c>
      <c r="G75" s="14">
        <f t="shared" si="1"/>
        <v>-5763303</v>
      </c>
    </row>
    <row r="76" spans="2:7" x14ac:dyDescent="0.4">
      <c r="B76" s="28" t="s">
        <v>72</v>
      </c>
      <c r="C76" s="28" t="s">
        <v>9</v>
      </c>
      <c r="D76" s="8" t="s">
        <v>73</v>
      </c>
      <c r="E76" s="9">
        <v>51000</v>
      </c>
      <c r="F76" s="9">
        <v>77000</v>
      </c>
      <c r="G76" s="9">
        <f t="shared" si="1"/>
        <v>-26000</v>
      </c>
    </row>
    <row r="77" spans="2:7" x14ac:dyDescent="0.4">
      <c r="B77" s="29"/>
      <c r="C77" s="29"/>
      <c r="D77" s="8" t="s">
        <v>74</v>
      </c>
      <c r="E77" s="9">
        <v>2744</v>
      </c>
      <c r="F77" s="9">
        <v>2788</v>
      </c>
      <c r="G77" s="9">
        <f t="shared" si="1"/>
        <v>-44</v>
      </c>
    </row>
    <row r="78" spans="2:7" x14ac:dyDescent="0.4">
      <c r="B78" s="29"/>
      <c r="C78" s="29"/>
      <c r="D78" s="8" t="s">
        <v>75</v>
      </c>
      <c r="E78" s="9"/>
      <c r="F78" s="9"/>
      <c r="G78" s="9">
        <f t="shared" si="1"/>
        <v>0</v>
      </c>
    </row>
    <row r="79" spans="2:7" x14ac:dyDescent="0.4">
      <c r="B79" s="29"/>
      <c r="C79" s="29"/>
      <c r="D79" s="8" t="s">
        <v>76</v>
      </c>
      <c r="E79" s="9"/>
      <c r="F79" s="9"/>
      <c r="G79" s="9">
        <f t="shared" si="1"/>
        <v>0</v>
      </c>
    </row>
    <row r="80" spans="2:7" x14ac:dyDescent="0.4">
      <c r="B80" s="29"/>
      <c r="C80" s="29"/>
      <c r="D80" s="8" t="s">
        <v>77</v>
      </c>
      <c r="E80" s="9">
        <f>+E81+E82</f>
        <v>0</v>
      </c>
      <c r="F80" s="9">
        <f>+F81+F82</f>
        <v>4320</v>
      </c>
      <c r="G80" s="9">
        <f t="shared" si="1"/>
        <v>-4320</v>
      </c>
    </row>
    <row r="81" spans="2:7" x14ac:dyDescent="0.4">
      <c r="B81" s="29"/>
      <c r="C81" s="29"/>
      <c r="D81" s="8" t="s">
        <v>78</v>
      </c>
      <c r="E81" s="9"/>
      <c r="F81" s="9"/>
      <c r="G81" s="9">
        <f t="shared" si="1"/>
        <v>0</v>
      </c>
    </row>
    <row r="82" spans="2:7" x14ac:dyDescent="0.4">
      <c r="B82" s="29"/>
      <c r="C82" s="29"/>
      <c r="D82" s="8" t="s">
        <v>79</v>
      </c>
      <c r="E82" s="9"/>
      <c r="F82" s="9">
        <v>4320</v>
      </c>
      <c r="G82" s="9">
        <f t="shared" si="1"/>
        <v>-4320</v>
      </c>
    </row>
    <row r="83" spans="2:7" x14ac:dyDescent="0.4">
      <c r="B83" s="29"/>
      <c r="C83" s="30"/>
      <c r="D83" s="10" t="s">
        <v>80</v>
      </c>
      <c r="E83" s="11">
        <f>+E76+E77+E78+E79+E80</f>
        <v>53744</v>
      </c>
      <c r="F83" s="11">
        <f>+F76+F77+F78+F79+F80</f>
        <v>84108</v>
      </c>
      <c r="G83" s="11">
        <f t="shared" si="1"/>
        <v>-30364</v>
      </c>
    </row>
    <row r="84" spans="2:7" x14ac:dyDescent="0.4">
      <c r="B84" s="29"/>
      <c r="C84" s="28" t="s">
        <v>28</v>
      </c>
      <c r="D84" s="8" t="s">
        <v>81</v>
      </c>
      <c r="E84" s="9">
        <v>140053</v>
      </c>
      <c r="F84" s="9">
        <v>214618</v>
      </c>
      <c r="G84" s="9">
        <f t="shared" si="1"/>
        <v>-74565</v>
      </c>
    </row>
    <row r="85" spans="2:7" x14ac:dyDescent="0.4">
      <c r="B85" s="29"/>
      <c r="C85" s="29"/>
      <c r="D85" s="8" t="s">
        <v>82</v>
      </c>
      <c r="E85" s="9"/>
      <c r="F85" s="9"/>
      <c r="G85" s="9">
        <f t="shared" si="1"/>
        <v>0</v>
      </c>
    </row>
    <row r="86" spans="2:7" x14ac:dyDescent="0.4">
      <c r="B86" s="29"/>
      <c r="C86" s="29"/>
      <c r="D86" s="8" t="s">
        <v>83</v>
      </c>
      <c r="E86" s="9"/>
      <c r="F86" s="9"/>
      <c r="G86" s="9">
        <f t="shared" si="1"/>
        <v>0</v>
      </c>
    </row>
    <row r="87" spans="2:7" x14ac:dyDescent="0.4">
      <c r="B87" s="29"/>
      <c r="C87" s="29"/>
      <c r="D87" s="8" t="s">
        <v>84</v>
      </c>
      <c r="E87" s="9">
        <f>+E88+E89+E90</f>
        <v>0</v>
      </c>
      <c r="F87" s="9">
        <f>+F88+F89+F90</f>
        <v>0</v>
      </c>
      <c r="G87" s="9">
        <f t="shared" si="1"/>
        <v>0</v>
      </c>
    </row>
    <row r="88" spans="2:7" x14ac:dyDescent="0.4">
      <c r="B88" s="29"/>
      <c r="C88" s="29"/>
      <c r="D88" s="8" t="s">
        <v>85</v>
      </c>
      <c r="E88" s="9"/>
      <c r="F88" s="9"/>
      <c r="G88" s="9">
        <f t="shared" si="1"/>
        <v>0</v>
      </c>
    </row>
    <row r="89" spans="2:7" x14ac:dyDescent="0.4">
      <c r="B89" s="29"/>
      <c r="C89" s="29"/>
      <c r="D89" s="8" t="s">
        <v>86</v>
      </c>
      <c r="E89" s="9"/>
      <c r="F89" s="9"/>
      <c r="G89" s="9">
        <f t="shared" si="1"/>
        <v>0</v>
      </c>
    </row>
    <row r="90" spans="2:7" x14ac:dyDescent="0.4">
      <c r="B90" s="29"/>
      <c r="C90" s="29"/>
      <c r="D90" s="8" t="s">
        <v>87</v>
      </c>
      <c r="E90" s="9"/>
      <c r="F90" s="9"/>
      <c r="G90" s="9">
        <f t="shared" si="1"/>
        <v>0</v>
      </c>
    </row>
    <row r="91" spans="2:7" x14ac:dyDescent="0.4">
      <c r="B91" s="29"/>
      <c r="C91" s="30"/>
      <c r="D91" s="10" t="s">
        <v>88</v>
      </c>
      <c r="E91" s="11">
        <f>+E84+E85+E86+E87</f>
        <v>140053</v>
      </c>
      <c r="F91" s="11">
        <f>+F84+F85+F86+F87</f>
        <v>214618</v>
      </c>
      <c r="G91" s="11">
        <f t="shared" si="1"/>
        <v>-74565</v>
      </c>
    </row>
    <row r="92" spans="2:7" x14ac:dyDescent="0.4">
      <c r="B92" s="30"/>
      <c r="C92" s="12" t="s">
        <v>89</v>
      </c>
      <c r="D92" s="15"/>
      <c r="E92" s="16">
        <f xml:space="preserve"> +E83 - E91</f>
        <v>-86309</v>
      </c>
      <c r="F92" s="16">
        <f xml:space="preserve"> +F83 - F91</f>
        <v>-130510</v>
      </c>
      <c r="G92" s="16">
        <f t="shared" si="1"/>
        <v>44201</v>
      </c>
    </row>
    <row r="93" spans="2:7" x14ac:dyDescent="0.4">
      <c r="B93" s="12" t="s">
        <v>90</v>
      </c>
      <c r="C93" s="17"/>
      <c r="D93" s="13"/>
      <c r="E93" s="14">
        <f xml:space="preserve"> +E75 +E92</f>
        <v>-3899345</v>
      </c>
      <c r="F93" s="14">
        <f xml:space="preserve"> +F75 +F92</f>
        <v>1819757</v>
      </c>
      <c r="G93" s="14">
        <f t="shared" si="1"/>
        <v>-5719102</v>
      </c>
    </row>
    <row r="94" spans="2:7" x14ac:dyDescent="0.4">
      <c r="B94" s="28" t="s">
        <v>91</v>
      </c>
      <c r="C94" s="28" t="s">
        <v>9</v>
      </c>
      <c r="D94" s="8" t="s">
        <v>92</v>
      </c>
      <c r="E94" s="9">
        <f>+E95+E96</f>
        <v>0</v>
      </c>
      <c r="F94" s="9">
        <f>+F95+F96</f>
        <v>0</v>
      </c>
      <c r="G94" s="9">
        <f t="shared" si="1"/>
        <v>0</v>
      </c>
    </row>
    <row r="95" spans="2:7" x14ac:dyDescent="0.4">
      <c r="B95" s="29"/>
      <c r="C95" s="29"/>
      <c r="D95" s="8" t="s">
        <v>93</v>
      </c>
      <c r="E95" s="9"/>
      <c r="F95" s="9"/>
      <c r="G95" s="9">
        <f t="shared" si="1"/>
        <v>0</v>
      </c>
    </row>
    <row r="96" spans="2:7" x14ac:dyDescent="0.4">
      <c r="B96" s="29"/>
      <c r="C96" s="29"/>
      <c r="D96" s="8" t="s">
        <v>94</v>
      </c>
      <c r="E96" s="9"/>
      <c r="F96" s="9"/>
      <c r="G96" s="9">
        <f t="shared" si="1"/>
        <v>0</v>
      </c>
    </row>
    <row r="97" spans="2:7" x14ac:dyDescent="0.4">
      <c r="B97" s="29"/>
      <c r="C97" s="29"/>
      <c r="D97" s="8" t="s">
        <v>95</v>
      </c>
      <c r="E97" s="9">
        <f>+E98+E99</f>
        <v>0</v>
      </c>
      <c r="F97" s="9">
        <f>+F98+F99</f>
        <v>0</v>
      </c>
      <c r="G97" s="9">
        <f t="shared" si="1"/>
        <v>0</v>
      </c>
    </row>
    <row r="98" spans="2:7" x14ac:dyDescent="0.4">
      <c r="B98" s="29"/>
      <c r="C98" s="29"/>
      <c r="D98" s="8" t="s">
        <v>96</v>
      </c>
      <c r="E98" s="9"/>
      <c r="F98" s="9"/>
      <c r="G98" s="9">
        <f t="shared" si="1"/>
        <v>0</v>
      </c>
    </row>
    <row r="99" spans="2:7" x14ac:dyDescent="0.4">
      <c r="B99" s="29"/>
      <c r="C99" s="29"/>
      <c r="D99" s="8" t="s">
        <v>97</v>
      </c>
      <c r="E99" s="9"/>
      <c r="F99" s="9"/>
      <c r="G99" s="9">
        <f t="shared" si="1"/>
        <v>0</v>
      </c>
    </row>
    <row r="100" spans="2:7" x14ac:dyDescent="0.4">
      <c r="B100" s="29"/>
      <c r="C100" s="29"/>
      <c r="D100" s="8" t="s">
        <v>98</v>
      </c>
      <c r="E100" s="9"/>
      <c r="F100" s="9"/>
      <c r="G100" s="9">
        <f t="shared" si="1"/>
        <v>0</v>
      </c>
    </row>
    <row r="101" spans="2:7" x14ac:dyDescent="0.4">
      <c r="B101" s="29"/>
      <c r="C101" s="29"/>
      <c r="D101" s="8" t="s">
        <v>99</v>
      </c>
      <c r="E101" s="9"/>
      <c r="F101" s="9"/>
      <c r="G101" s="9">
        <f t="shared" si="1"/>
        <v>0</v>
      </c>
    </row>
    <row r="102" spans="2:7" x14ac:dyDescent="0.4">
      <c r="B102" s="29"/>
      <c r="C102" s="29"/>
      <c r="D102" s="8" t="s">
        <v>100</v>
      </c>
      <c r="E102" s="9">
        <f>+E103+E104</f>
        <v>0</v>
      </c>
      <c r="F102" s="9">
        <f>+F103+F104</f>
        <v>0</v>
      </c>
      <c r="G102" s="9">
        <f t="shared" si="1"/>
        <v>0</v>
      </c>
    </row>
    <row r="103" spans="2:7" x14ac:dyDescent="0.4">
      <c r="B103" s="29"/>
      <c r="C103" s="29"/>
      <c r="D103" s="8" t="s">
        <v>101</v>
      </c>
      <c r="E103" s="9"/>
      <c r="F103" s="9"/>
      <c r="G103" s="9">
        <f t="shared" si="1"/>
        <v>0</v>
      </c>
    </row>
    <row r="104" spans="2:7" x14ac:dyDescent="0.4">
      <c r="B104" s="29"/>
      <c r="C104" s="29"/>
      <c r="D104" s="8" t="s">
        <v>102</v>
      </c>
      <c r="E104" s="9"/>
      <c r="F104" s="9"/>
      <c r="G104" s="9">
        <f t="shared" si="1"/>
        <v>0</v>
      </c>
    </row>
    <row r="105" spans="2:7" x14ac:dyDescent="0.4">
      <c r="B105" s="29"/>
      <c r="C105" s="29"/>
      <c r="D105" s="8" t="s">
        <v>103</v>
      </c>
      <c r="E105" s="9"/>
      <c r="F105" s="9"/>
      <c r="G105" s="9">
        <f t="shared" si="1"/>
        <v>0</v>
      </c>
    </row>
    <row r="106" spans="2:7" x14ac:dyDescent="0.4">
      <c r="B106" s="29"/>
      <c r="C106" s="29"/>
      <c r="D106" s="8" t="s">
        <v>104</v>
      </c>
      <c r="E106" s="9"/>
      <c r="F106" s="9"/>
      <c r="G106" s="9">
        <f t="shared" si="1"/>
        <v>0</v>
      </c>
    </row>
    <row r="107" spans="2:7" x14ac:dyDescent="0.4">
      <c r="B107" s="29"/>
      <c r="C107" s="29"/>
      <c r="D107" s="8" t="s">
        <v>105</v>
      </c>
      <c r="E107" s="9"/>
      <c r="F107" s="9"/>
      <c r="G107" s="9">
        <f t="shared" si="1"/>
        <v>0</v>
      </c>
    </row>
    <row r="108" spans="2:7" x14ac:dyDescent="0.4">
      <c r="B108" s="29"/>
      <c r="C108" s="29"/>
      <c r="D108" s="8" t="s">
        <v>106</v>
      </c>
      <c r="E108" s="9"/>
      <c r="F108" s="9"/>
      <c r="G108" s="9">
        <f t="shared" si="1"/>
        <v>0</v>
      </c>
    </row>
    <row r="109" spans="2:7" x14ac:dyDescent="0.4">
      <c r="B109" s="29"/>
      <c r="C109" s="29"/>
      <c r="D109" s="8" t="s">
        <v>107</v>
      </c>
      <c r="E109" s="9">
        <f>+E110</f>
        <v>0</v>
      </c>
      <c r="F109" s="9">
        <f>+F110</f>
        <v>0</v>
      </c>
      <c r="G109" s="9">
        <f t="shared" si="1"/>
        <v>0</v>
      </c>
    </row>
    <row r="110" spans="2:7" x14ac:dyDescent="0.4">
      <c r="B110" s="29"/>
      <c r="C110" s="29"/>
      <c r="D110" s="8" t="s">
        <v>108</v>
      </c>
      <c r="E110" s="9"/>
      <c r="F110" s="9"/>
      <c r="G110" s="9">
        <f t="shared" si="1"/>
        <v>0</v>
      </c>
    </row>
    <row r="111" spans="2:7" x14ac:dyDescent="0.4">
      <c r="B111" s="29"/>
      <c r="C111" s="30"/>
      <c r="D111" s="10" t="s">
        <v>109</v>
      </c>
      <c r="E111" s="11">
        <f>+E94+E97+E100+E101+E102+E105+E106+E107+E108+E109</f>
        <v>0</v>
      </c>
      <c r="F111" s="11">
        <f>+F94+F97+F100+F101+F102+F105+F106+F107+F108+F109</f>
        <v>0</v>
      </c>
      <c r="G111" s="11">
        <f t="shared" si="1"/>
        <v>0</v>
      </c>
    </row>
    <row r="112" spans="2:7" x14ac:dyDescent="0.4">
      <c r="B112" s="29"/>
      <c r="C112" s="28" t="s">
        <v>28</v>
      </c>
      <c r="D112" s="8" t="s">
        <v>110</v>
      </c>
      <c r="E112" s="9"/>
      <c r="F112" s="9"/>
      <c r="G112" s="9">
        <f t="shared" si="1"/>
        <v>0</v>
      </c>
    </row>
    <row r="113" spans="2:7" x14ac:dyDescent="0.4">
      <c r="B113" s="29"/>
      <c r="C113" s="29"/>
      <c r="D113" s="8" t="s">
        <v>111</v>
      </c>
      <c r="E113" s="9"/>
      <c r="F113" s="9"/>
      <c r="G113" s="9">
        <f t="shared" si="1"/>
        <v>0</v>
      </c>
    </row>
    <row r="114" spans="2:7" x14ac:dyDescent="0.4">
      <c r="B114" s="29"/>
      <c r="C114" s="29"/>
      <c r="D114" s="8" t="s">
        <v>112</v>
      </c>
      <c r="E114" s="9">
        <f>+E115+E116+E117+E118</f>
        <v>0</v>
      </c>
      <c r="F114" s="9">
        <f>+F115+F116+F117+F118</f>
        <v>0</v>
      </c>
      <c r="G114" s="9">
        <f t="shared" si="1"/>
        <v>0</v>
      </c>
    </row>
    <row r="115" spans="2:7" x14ac:dyDescent="0.4">
      <c r="B115" s="29"/>
      <c r="C115" s="29"/>
      <c r="D115" s="8" t="s">
        <v>113</v>
      </c>
      <c r="E115" s="9"/>
      <c r="F115" s="9"/>
      <c r="G115" s="9">
        <f t="shared" si="1"/>
        <v>0</v>
      </c>
    </row>
    <row r="116" spans="2:7" x14ac:dyDescent="0.4">
      <c r="B116" s="29"/>
      <c r="C116" s="29"/>
      <c r="D116" s="8" t="s">
        <v>114</v>
      </c>
      <c r="E116" s="9"/>
      <c r="F116" s="9"/>
      <c r="G116" s="9">
        <f t="shared" si="1"/>
        <v>0</v>
      </c>
    </row>
    <row r="117" spans="2:7" x14ac:dyDescent="0.4">
      <c r="B117" s="29"/>
      <c r="C117" s="29"/>
      <c r="D117" s="8" t="s">
        <v>115</v>
      </c>
      <c r="E117" s="9"/>
      <c r="F117" s="9"/>
      <c r="G117" s="9">
        <f t="shared" si="1"/>
        <v>0</v>
      </c>
    </row>
    <row r="118" spans="2:7" x14ac:dyDescent="0.4">
      <c r="B118" s="29"/>
      <c r="C118" s="29"/>
      <c r="D118" s="8" t="s">
        <v>116</v>
      </c>
      <c r="E118" s="9"/>
      <c r="F118" s="9"/>
      <c r="G118" s="9">
        <f t="shared" si="1"/>
        <v>0</v>
      </c>
    </row>
    <row r="119" spans="2:7" x14ac:dyDescent="0.4">
      <c r="B119" s="29"/>
      <c r="C119" s="29"/>
      <c r="D119" s="8" t="s">
        <v>117</v>
      </c>
      <c r="E119" s="9"/>
      <c r="F119" s="9"/>
      <c r="G119" s="9">
        <f t="shared" si="1"/>
        <v>0</v>
      </c>
    </row>
    <row r="120" spans="2:7" x14ac:dyDescent="0.4">
      <c r="B120" s="29"/>
      <c r="C120" s="29"/>
      <c r="D120" s="8" t="s">
        <v>118</v>
      </c>
      <c r="E120" s="9"/>
      <c r="F120" s="9"/>
      <c r="G120" s="9">
        <f t="shared" si="1"/>
        <v>0</v>
      </c>
    </row>
    <row r="121" spans="2:7" x14ac:dyDescent="0.4">
      <c r="B121" s="29"/>
      <c r="C121" s="29"/>
      <c r="D121" s="8" t="s">
        <v>119</v>
      </c>
      <c r="E121" s="9"/>
      <c r="F121" s="9"/>
      <c r="G121" s="9">
        <f t="shared" si="1"/>
        <v>0</v>
      </c>
    </row>
    <row r="122" spans="2:7" x14ac:dyDescent="0.4">
      <c r="B122" s="29"/>
      <c r="C122" s="29"/>
      <c r="D122" s="8" t="s">
        <v>120</v>
      </c>
      <c r="E122" s="9"/>
      <c r="F122" s="9"/>
      <c r="G122" s="9">
        <f t="shared" si="1"/>
        <v>0</v>
      </c>
    </row>
    <row r="123" spans="2:7" x14ac:dyDescent="0.4">
      <c r="B123" s="29"/>
      <c r="C123" s="29"/>
      <c r="D123" s="8" t="s">
        <v>121</v>
      </c>
      <c r="E123" s="9"/>
      <c r="F123" s="9"/>
      <c r="G123" s="9">
        <f t="shared" si="1"/>
        <v>0</v>
      </c>
    </row>
    <row r="124" spans="2:7" x14ac:dyDescent="0.4">
      <c r="B124" s="29"/>
      <c r="C124" s="29"/>
      <c r="D124" s="8" t="s">
        <v>122</v>
      </c>
      <c r="E124" s="9"/>
      <c r="F124" s="9"/>
      <c r="G124" s="9">
        <f t="shared" si="1"/>
        <v>0</v>
      </c>
    </row>
    <row r="125" spans="2:7" x14ac:dyDescent="0.4">
      <c r="B125" s="29"/>
      <c r="C125" s="29"/>
      <c r="D125" s="8" t="s">
        <v>123</v>
      </c>
      <c r="E125" s="9"/>
      <c r="F125" s="9"/>
      <c r="G125" s="9">
        <f t="shared" si="1"/>
        <v>0</v>
      </c>
    </row>
    <row r="126" spans="2:7" x14ac:dyDescent="0.4">
      <c r="B126" s="29"/>
      <c r="C126" s="29"/>
      <c r="D126" s="8" t="s">
        <v>124</v>
      </c>
      <c r="E126" s="9"/>
      <c r="F126" s="9"/>
      <c r="G126" s="9">
        <f t="shared" si="1"/>
        <v>0</v>
      </c>
    </row>
    <row r="127" spans="2:7" x14ac:dyDescent="0.4">
      <c r="B127" s="29"/>
      <c r="C127" s="30"/>
      <c r="D127" s="10" t="s">
        <v>125</v>
      </c>
      <c r="E127" s="11">
        <f>+E112+E113+E114+E119+E120+E121+E122+E123+E124+E125+E126</f>
        <v>0</v>
      </c>
      <c r="F127" s="11">
        <f>+F112+F113+F114+F119+F120+F121+F122+F123+F124+F125+F126</f>
        <v>0</v>
      </c>
      <c r="G127" s="11">
        <f t="shared" si="1"/>
        <v>0</v>
      </c>
    </row>
    <row r="128" spans="2:7" x14ac:dyDescent="0.4">
      <c r="B128" s="30"/>
      <c r="C128" s="18" t="s">
        <v>126</v>
      </c>
      <c r="D128" s="19"/>
      <c r="E128" s="20">
        <f xml:space="preserve"> +E111 - E127</f>
        <v>0</v>
      </c>
      <c r="F128" s="20">
        <f xml:space="preserve"> +F111 - F127</f>
        <v>0</v>
      </c>
      <c r="G128" s="20">
        <f t="shared" si="1"/>
        <v>0</v>
      </c>
    </row>
    <row r="129" spans="2:7" x14ac:dyDescent="0.4">
      <c r="B129" s="12" t="s">
        <v>127</v>
      </c>
      <c r="C129" s="21"/>
      <c r="D129" s="22"/>
      <c r="E129" s="23">
        <f xml:space="preserve"> +E93 +E128</f>
        <v>-3899345</v>
      </c>
      <c r="F129" s="23">
        <f xml:space="preserve"> +F93 +F128</f>
        <v>1819757</v>
      </c>
      <c r="G129" s="23">
        <f t="shared" si="1"/>
        <v>-5719102</v>
      </c>
    </row>
    <row r="130" spans="2:7" x14ac:dyDescent="0.4">
      <c r="B130" s="25" t="s">
        <v>128</v>
      </c>
      <c r="C130" s="21" t="s">
        <v>129</v>
      </c>
      <c r="D130" s="22"/>
      <c r="E130" s="23">
        <v>21834524</v>
      </c>
      <c r="F130" s="23">
        <v>20014767</v>
      </c>
      <c r="G130" s="23">
        <f t="shared" si="1"/>
        <v>1819757</v>
      </c>
    </row>
    <row r="131" spans="2:7" x14ac:dyDescent="0.4">
      <c r="B131" s="26"/>
      <c r="C131" s="21" t="s">
        <v>130</v>
      </c>
      <c r="D131" s="22"/>
      <c r="E131" s="23">
        <f xml:space="preserve"> +E129 +E130</f>
        <v>17935179</v>
      </c>
      <c r="F131" s="23">
        <f xml:space="preserve"> +F129 +F130</f>
        <v>21834524</v>
      </c>
      <c r="G131" s="23">
        <f t="shared" si="1"/>
        <v>-3899345</v>
      </c>
    </row>
    <row r="132" spans="2:7" x14ac:dyDescent="0.4">
      <c r="B132" s="26"/>
      <c r="C132" s="21" t="s">
        <v>131</v>
      </c>
      <c r="D132" s="22"/>
      <c r="E132" s="23"/>
      <c r="F132" s="23"/>
      <c r="G132" s="23">
        <f t="shared" si="1"/>
        <v>0</v>
      </c>
    </row>
    <row r="133" spans="2:7" x14ac:dyDescent="0.4">
      <c r="B133" s="26"/>
      <c r="C133" s="21" t="s">
        <v>132</v>
      </c>
      <c r="D133" s="22"/>
      <c r="E133" s="23"/>
      <c r="F133" s="23"/>
      <c r="G133" s="23">
        <f t="shared" si="1"/>
        <v>0</v>
      </c>
    </row>
    <row r="134" spans="2:7" x14ac:dyDescent="0.4">
      <c r="B134" s="26"/>
      <c r="C134" s="21" t="s">
        <v>133</v>
      </c>
      <c r="D134" s="22"/>
      <c r="E134" s="23">
        <f>+E135+E136</f>
        <v>0</v>
      </c>
      <c r="F134" s="23">
        <f>+F135+F136</f>
        <v>0</v>
      </c>
      <c r="G134" s="23">
        <f t="shared" si="1"/>
        <v>0</v>
      </c>
    </row>
    <row r="135" spans="2:7" x14ac:dyDescent="0.4">
      <c r="B135" s="26"/>
      <c r="C135" s="24" t="s">
        <v>134</v>
      </c>
      <c r="D135" s="19"/>
      <c r="E135" s="20"/>
      <c r="F135" s="20"/>
      <c r="G135" s="20">
        <f t="shared" ref="G135:G137" si="2">E135-F135</f>
        <v>0</v>
      </c>
    </row>
    <row r="136" spans="2:7" x14ac:dyDescent="0.4">
      <c r="B136" s="26"/>
      <c r="C136" s="24" t="s">
        <v>135</v>
      </c>
      <c r="D136" s="19"/>
      <c r="E136" s="20"/>
      <c r="F136" s="20"/>
      <c r="G136" s="20">
        <f t="shared" si="2"/>
        <v>0</v>
      </c>
    </row>
    <row r="137" spans="2:7" x14ac:dyDescent="0.4">
      <c r="B137" s="27"/>
      <c r="C137" s="21" t="s">
        <v>136</v>
      </c>
      <c r="D137" s="22"/>
      <c r="E137" s="23">
        <f xml:space="preserve"> +E131 +E132 +E133 - E134</f>
        <v>17935179</v>
      </c>
      <c r="F137" s="23">
        <f xml:space="preserve"> +F131 +F132 +F133 - F134</f>
        <v>21834524</v>
      </c>
      <c r="G137" s="23">
        <f t="shared" si="2"/>
        <v>-3899345</v>
      </c>
    </row>
  </sheetData>
  <sheetProtection algorithmName="SHA-512" hashValue="aN6MFAP+10rlCe1W4HFaV2NDfKMszg/TwOZnubRhKjzd1Psw0w0QwheOaM95OmVOmP1913ZG93OVZ8AJ9Bpu5Q==" saltValue="A+iTiHM9A2ijgbvXOIb3DA==" spinCount="100000" sheet="1" objects="1" scenarios="1"/>
  <mergeCells count="13">
    <mergeCell ref="B2:G2"/>
    <mergeCell ref="B3:G3"/>
    <mergeCell ref="B5:D5"/>
    <mergeCell ref="B6:B75"/>
    <mergeCell ref="C6:C28"/>
    <mergeCell ref="C29:C74"/>
    <mergeCell ref="B130:B137"/>
    <mergeCell ref="B76:B92"/>
    <mergeCell ref="C76:C83"/>
    <mergeCell ref="C84:C91"/>
    <mergeCell ref="B94:B128"/>
    <mergeCell ref="C94:C111"/>
    <mergeCell ref="C112:C127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ひかりの子保育園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ひかりのこ保育園</dc:creator>
  <cp:lastModifiedBy>nemo</cp:lastModifiedBy>
  <dcterms:created xsi:type="dcterms:W3CDTF">2019-07-12T06:01:30Z</dcterms:created>
  <dcterms:modified xsi:type="dcterms:W3CDTF">2019-12-31T02:44:35Z</dcterms:modified>
</cp:coreProperties>
</file>