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お仕事\ひかりの子保育園\H29年度分決算資料\"/>
    </mc:Choice>
  </mc:AlternateContent>
  <workbookProtection workbookAlgorithmName="SHA-512" workbookHashValue="+FvC0x3E8B1xCGLI35Y2roAmC4oB6NAAk44e8gYXRhE4dKTGGu3Kn2gfIkXI0ya/jbNz5TenU1/NcdX7iVg6iA==" workbookSaltValue="9+hrriKzrhF0qZwC6eYjZw==" workbookSpinCount="100000" lockStructure="1"/>
  <bookViews>
    <workbookView xWindow="0" yWindow="0" windowWidth="28800" windowHeight="13365"/>
  </bookViews>
  <sheets>
    <sheet name="ひかりの子保育園" sheetId="1" r:id="rId1"/>
  </sheets>
  <calcPr calcId="152511" calcMode="manual"/>
</workbook>
</file>

<file path=xl/calcChain.xml><?xml version="1.0" encoding="utf-8"?>
<calcChain xmlns="http://schemas.openxmlformats.org/spreadsheetml/2006/main">
  <c r="G81" i="1" l="1"/>
  <c r="G80" i="1"/>
  <c r="F79" i="1"/>
  <c r="E79" i="1"/>
  <c r="G78" i="1"/>
  <c r="G77" i="1"/>
  <c r="G75" i="1"/>
  <c r="E72" i="1"/>
  <c r="G71" i="1"/>
  <c r="G70" i="1"/>
  <c r="G69" i="1"/>
  <c r="G68" i="1"/>
  <c r="F67" i="1"/>
  <c r="F72" i="1" s="1"/>
  <c r="E67" i="1"/>
  <c r="G67" i="1" s="1"/>
  <c r="F66" i="1"/>
  <c r="E66" i="1"/>
  <c r="E73" i="1" s="1"/>
  <c r="F63" i="1"/>
  <c r="E63" i="1"/>
  <c r="G63" i="1" s="1"/>
  <c r="G62" i="1"/>
  <c r="G61" i="1"/>
  <c r="G59" i="1"/>
  <c r="F58" i="1"/>
  <c r="F60" i="1" s="1"/>
  <c r="F64" i="1" s="1"/>
  <c r="E58" i="1"/>
  <c r="E60" i="1" s="1"/>
  <c r="G57" i="1"/>
  <c r="G56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F32" i="1"/>
  <c r="E32" i="1"/>
  <c r="G31" i="1"/>
  <c r="G30" i="1"/>
  <c r="G29" i="1"/>
  <c r="G28" i="1"/>
  <c r="G27" i="1"/>
  <c r="G26" i="1"/>
  <c r="G25" i="1"/>
  <c r="F24" i="1"/>
  <c r="E24" i="1"/>
  <c r="G24" i="1" s="1"/>
  <c r="G23" i="1"/>
  <c r="G22" i="1"/>
  <c r="G21" i="1"/>
  <c r="G20" i="1"/>
  <c r="G19" i="1"/>
  <c r="G18" i="1"/>
  <c r="G17" i="1"/>
  <c r="F16" i="1"/>
  <c r="E16" i="1"/>
  <c r="E54" i="1" s="1"/>
  <c r="G14" i="1"/>
  <c r="G13" i="1"/>
  <c r="G12" i="1"/>
  <c r="G11" i="1"/>
  <c r="G10" i="1"/>
  <c r="F9" i="1"/>
  <c r="F6" i="1" s="1"/>
  <c r="F15" i="1" s="1"/>
  <c r="E9" i="1"/>
  <c r="G9" i="1" s="1"/>
  <c r="G8" i="1"/>
  <c r="G7" i="1"/>
  <c r="E6" i="1"/>
  <c r="E15" i="1" s="1"/>
  <c r="F73" i="1" l="1"/>
  <c r="G79" i="1"/>
  <c r="G58" i="1"/>
  <c r="F54" i="1"/>
  <c r="G54" i="1" s="1"/>
  <c r="G32" i="1"/>
  <c r="E55" i="1"/>
  <c r="G15" i="1"/>
  <c r="F55" i="1"/>
  <c r="F65" i="1" s="1"/>
  <c r="F74" i="1" s="1"/>
  <c r="F76" i="1" s="1"/>
  <c r="F82" i="1" s="1"/>
  <c r="E64" i="1"/>
  <c r="G64" i="1" s="1"/>
  <c r="G60" i="1"/>
  <c r="G73" i="1"/>
  <c r="G72" i="1"/>
  <c r="G6" i="1"/>
  <c r="G16" i="1"/>
  <c r="G66" i="1"/>
  <c r="E65" i="1" l="1"/>
  <c r="G55" i="1"/>
  <c r="G65" i="1" l="1"/>
  <c r="E74" i="1"/>
  <c r="G74" i="1" l="1"/>
  <c r="E76" i="1"/>
  <c r="E82" i="1" l="1"/>
  <c r="G82" i="1" s="1"/>
  <c r="G76" i="1"/>
</calcChain>
</file>

<file path=xl/sharedStrings.xml><?xml version="1.0" encoding="utf-8"?>
<sst xmlns="http://schemas.openxmlformats.org/spreadsheetml/2006/main" count="95" uniqueCount="88">
  <si>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</si>
  <si>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ひかりの子保育園  事業活動計算書</t>
    <phoneticPr fontId="4"/>
  </si>
  <si>
    <t>（自）平成29年4月1日  （至）平成30年3月31日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</si>
  <si>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</si>
  <si>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</si>
  <si>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</si>
  <si>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</si>
  <si>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</si>
  <si>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</si>
  <si>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</si>
  <si>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保育事業収益</t>
  </si>
  <si>
    <t>　委託費収益</t>
  </si>
  <si>
    <t>　私的契約利用料収益</t>
  </si>
  <si>
    <t>　その他の事業収益</t>
  </si>
  <si>
    <t>　　補助金事業収益（公費）</t>
  </si>
  <si>
    <t>　　受託事業収益（公費）</t>
  </si>
  <si>
    <t>　　その他の事業収益</t>
  </si>
  <si>
    <t>経常経費寄附金収益</t>
  </si>
  <si>
    <t>その他の収益</t>
  </si>
  <si>
    <t>サービス活動収益計（１）</t>
  </si>
  <si>
    <t>費用</t>
  </si>
  <si>
    <t>人件費</t>
  </si>
  <si>
    <t>　職員給料</t>
  </si>
  <si>
    <t>　職員賞与</t>
  </si>
  <si>
    <t>　賞与引当金繰入</t>
  </si>
  <si>
    <t>　非常勤職員給与</t>
  </si>
  <si>
    <t>　派遣職員費</t>
  </si>
  <si>
    <t>　退職給付費用</t>
  </si>
  <si>
    <t>　法定福利費</t>
  </si>
  <si>
    <t>事業費</t>
  </si>
  <si>
    <t>　給食費</t>
  </si>
  <si>
    <t>　保健衛生費</t>
  </si>
  <si>
    <t>　保育材料費</t>
  </si>
  <si>
    <t>　水道光熱費</t>
  </si>
  <si>
    <t>　消耗器具備品費</t>
  </si>
  <si>
    <t>　賃借料</t>
  </si>
  <si>
    <t>　雑費</t>
  </si>
  <si>
    <t>事務費</t>
  </si>
  <si>
    <t>　福利厚生費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</si>
  <si>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</si>
  <si>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</si>
  <si>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</si>
  <si>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</si>
  <si>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</si>
  <si>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</si>
  <si>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</si>
  <si>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</si>
  <si>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</si>
  <si>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保険料</t>
  </si>
  <si>
    <t>　土地・建物賃借料</t>
  </si>
  <si>
    <t>　租税公課</t>
  </si>
  <si>
    <t>　保守料</t>
  </si>
  <si>
    <t>　渉外費</t>
  </si>
  <si>
    <t>　諸会費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</si>
  <si>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</si>
  <si>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</si>
  <si>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</si>
  <si>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</si>
  <si>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</si>
  <si>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</si>
  <si>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</si>
  <si>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その他のサービス活動外収益</t>
  </si>
  <si>
    <t>　雑収益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</si>
  <si>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</si>
  <si>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</si>
  <si>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</si>
  <si>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</si>
  <si>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</si>
  <si>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</si>
  <si>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</si>
  <si>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特別収益計（８）</t>
  </si>
  <si>
    <t>固定資産売却損・処分損</t>
  </si>
  <si>
    <t>　建物売却損・処分損</t>
  </si>
  <si>
    <t>　車輌運搬具売却損・処分損</t>
  </si>
  <si>
    <t>　器具及び備品売却損・処分損</t>
  </si>
  <si>
    <t>　その他の固定資産売却損・処分損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</si>
  <si>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</si>
  <si>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</si>
  <si>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</si>
  <si>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</si>
  <si>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</si>
  <si>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</si>
  <si>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</si>
  <si>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</si>
  <si>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</si>
  <si>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　施設整備積立金</t>
  </si>
  <si>
    <t>　人件費積立金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</si>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</sst>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0" fontId="7" fillId="0" borderId="3" xfId="2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 textRotation="255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top" shrinkToFit="1"/>
    </xf>
    <xf numFmtId="176" fontId="9" fillId="0" borderId="11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>
      <alignment horizontal="left" vertical="top"/>
    </xf>
    <xf numFmtId="0" fontId="7" fillId="0" borderId="6" xfId="2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12" xfId="2" applyFont="1" applyFill="1" applyBorder="1">
      <alignment horizontal="left" vertical="top"/>
    </xf>
    <xf numFmtId="0" fontId="7" fillId="0" borderId="2" xfId="2" applyFont="1" applyFill="1" applyBorder="1" applyAlignment="1">
      <alignment horizontal="left" vertical="center" textRotation="255"/>
    </xf>
    <xf numFmtId="0" fontId="7" fillId="0" borderId="3" xfId="2" applyFont="1" applyFill="1" applyBorder="1" applyAlignment="1">
      <alignment horizontal="left" vertical="center" textRotation="255"/>
    </xf>
    <xf numFmtId="0" fontId="7" fillId="0" borderId="4" xfId="2" applyFont="1" applyFill="1" applyBorder="1" applyAlignment="1">
      <alignment horizontal="left" vertical="center" textRotation="255"/>
    </xf>
    <xf numFmtId="0" fontId="7" fillId="0" borderId="2" xfId="2" applyFont="1" applyFill="1" applyBorder="1" applyAlignment="1">
      <alignment vertical="center" textRotation="255" shrinkToFit="1"/>
    </xf>
    <xf numFmtId="0" fontId="7" fillId="0" borderId="3" xfId="2" applyFont="1" applyFill="1" applyBorder="1" applyAlignment="1">
      <alignment vertical="center" textRotation="255" shrinkToFit="1"/>
    </xf>
    <xf numFmtId="0" fontId="7" fillId="0" borderId="4" xfId="2" applyFont="1" applyFill="1" applyBorder="1" applyAlignment="1">
      <alignment vertical="center" textRotation="255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showGridLines="0" tabSelected="1" workbookViewId="0"/>
  </sheetViews>
  <sheetFormatPr defaultRowHeight="13.5"/>
  <cols>
    <col min="1" max="3" width="2.875" customWidth="1"/>
    <col min="4" max="4" width="59.75" customWidth="1"/>
    <col min="5" max="7" width="20.75" customWidth="1"/>
  </cols>
  <sheetData>
    <row r="1" spans="2:7" ht="21">
      <c r="B1" s="1"/>
      <c r="C1" s="1"/>
      <c r="D1" s="1"/>
      <c r="E1" s="2"/>
      <c r="F1" s="2"/>
      <c r="G1" s="3" t="s">
        <v>0</v>
      </c>
    </row>
    <row r="2" spans="2:7" ht="21">
      <c r="B2" s="32" t="s">
        <v>1</v>
      </c>
      <c r="C2" s="32"/>
      <c r="D2" s="32"/>
      <c r="E2" s="32"/>
      <c r="F2" s="32"/>
      <c r="G2" s="32"/>
    </row>
    <row r="3" spans="2:7" ht="21">
      <c r="B3" s="33" t="s">
        <v>2</v>
      </c>
      <c r="C3" s="33"/>
      <c r="D3" s="33"/>
      <c r="E3" s="33"/>
      <c r="F3" s="33"/>
      <c r="G3" s="33"/>
    </row>
    <row r="4" spans="2:7" ht="15.75">
      <c r="B4" s="4"/>
      <c r="C4" s="4"/>
      <c r="D4" s="4"/>
      <c r="E4" s="4"/>
      <c r="F4" s="2"/>
      <c r="G4" s="4" t="s">
        <v>3</v>
      </c>
    </row>
    <row r="5" spans="2:7" ht="14.25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</row>
    <row r="6" spans="2:7" ht="14.25">
      <c r="B6" s="26" t="s">
        <v>8</v>
      </c>
      <c r="C6" s="26" t="s">
        <v>9</v>
      </c>
      <c r="D6" s="6" t="s">
        <v>10</v>
      </c>
      <c r="E6" s="7">
        <f>+E7+E8+E9</f>
        <v>97901130</v>
      </c>
      <c r="F6" s="7">
        <f>+F7+F8+F9</f>
        <v>100340452</v>
      </c>
      <c r="G6" s="7">
        <f>E6-F6</f>
        <v>-2439322</v>
      </c>
    </row>
    <row r="7" spans="2:7" ht="14.25">
      <c r="B7" s="27"/>
      <c r="C7" s="27"/>
      <c r="D7" s="8" t="s">
        <v>11</v>
      </c>
      <c r="E7" s="9">
        <v>90176630</v>
      </c>
      <c r="F7" s="9">
        <v>92380152</v>
      </c>
      <c r="G7" s="9">
        <f t="shared" ref="G7:G70" si="0">E7-F7</f>
        <v>-2203522</v>
      </c>
    </row>
    <row r="8" spans="2:7" ht="14.25">
      <c r="B8" s="27"/>
      <c r="C8" s="27"/>
      <c r="D8" s="8" t="s">
        <v>12</v>
      </c>
      <c r="E8" s="9">
        <v>1869800</v>
      </c>
      <c r="F8" s="9">
        <v>1951100</v>
      </c>
      <c r="G8" s="9">
        <f t="shared" si="0"/>
        <v>-81300</v>
      </c>
    </row>
    <row r="9" spans="2:7" ht="14.25">
      <c r="B9" s="27"/>
      <c r="C9" s="27"/>
      <c r="D9" s="8" t="s">
        <v>13</v>
      </c>
      <c r="E9" s="9">
        <f>+E10+E11+E12</f>
        <v>5854700</v>
      </c>
      <c r="F9" s="9">
        <f>+F10+F11+F12</f>
        <v>6009200</v>
      </c>
      <c r="G9" s="9">
        <f t="shared" si="0"/>
        <v>-154500</v>
      </c>
    </row>
    <row r="10" spans="2:7" ht="14.25">
      <c r="B10" s="27"/>
      <c r="C10" s="27"/>
      <c r="D10" s="8" t="s">
        <v>14</v>
      </c>
      <c r="E10" s="9">
        <v>5065500</v>
      </c>
      <c r="F10" s="9">
        <v>5153500</v>
      </c>
      <c r="G10" s="9">
        <f t="shared" si="0"/>
        <v>-88000</v>
      </c>
    </row>
    <row r="11" spans="2:7" ht="14.25">
      <c r="B11" s="27"/>
      <c r="C11" s="27"/>
      <c r="D11" s="8" t="s">
        <v>15</v>
      </c>
      <c r="E11" s="9">
        <v>789200</v>
      </c>
      <c r="F11" s="9">
        <v>855700</v>
      </c>
      <c r="G11" s="9">
        <f t="shared" si="0"/>
        <v>-66500</v>
      </c>
    </row>
    <row r="12" spans="2:7" ht="14.25">
      <c r="B12" s="27"/>
      <c r="C12" s="27"/>
      <c r="D12" s="8" t="s">
        <v>16</v>
      </c>
      <c r="E12" s="9"/>
      <c r="F12" s="9"/>
      <c r="G12" s="9">
        <f t="shared" si="0"/>
        <v>0</v>
      </c>
    </row>
    <row r="13" spans="2:7" ht="14.25">
      <c r="B13" s="27"/>
      <c r="C13" s="27"/>
      <c r="D13" s="8" t="s">
        <v>17</v>
      </c>
      <c r="E13" s="9">
        <v>30000</v>
      </c>
      <c r="F13" s="9">
        <v>30000</v>
      </c>
      <c r="G13" s="9">
        <f t="shared" si="0"/>
        <v>0</v>
      </c>
    </row>
    <row r="14" spans="2:7" ht="14.25">
      <c r="B14" s="27"/>
      <c r="C14" s="27"/>
      <c r="D14" s="8" t="s">
        <v>18</v>
      </c>
      <c r="E14" s="9"/>
      <c r="F14" s="9"/>
      <c r="G14" s="9">
        <f t="shared" si="0"/>
        <v>0</v>
      </c>
    </row>
    <row r="15" spans="2:7" ht="14.25">
      <c r="B15" s="27"/>
      <c r="C15" s="28"/>
      <c r="D15" s="10" t="s">
        <v>19</v>
      </c>
      <c r="E15" s="11">
        <f>+E6+E13+E14</f>
        <v>97931130</v>
      </c>
      <c r="F15" s="11">
        <f>+F6+F13+F14</f>
        <v>100370452</v>
      </c>
      <c r="G15" s="11">
        <f t="shared" si="0"/>
        <v>-2439322</v>
      </c>
    </row>
    <row r="16" spans="2:7" ht="14.25">
      <c r="B16" s="27"/>
      <c r="C16" s="26" t="s">
        <v>20</v>
      </c>
      <c r="D16" s="8" t="s">
        <v>21</v>
      </c>
      <c r="E16" s="9">
        <f>+E17+E18+E19+E20+E21+E22+E23</f>
        <v>70801011</v>
      </c>
      <c r="F16" s="9">
        <f>+F17+F18+F19+F20+F21+F22+F23</f>
        <v>71472155</v>
      </c>
      <c r="G16" s="9">
        <f t="shared" si="0"/>
        <v>-671144</v>
      </c>
    </row>
    <row r="17" spans="2:7" ht="14.25">
      <c r="B17" s="27"/>
      <c r="C17" s="27"/>
      <c r="D17" s="8" t="s">
        <v>22</v>
      </c>
      <c r="E17" s="9">
        <v>37359500</v>
      </c>
      <c r="F17" s="9">
        <v>30976083</v>
      </c>
      <c r="G17" s="9">
        <f t="shared" si="0"/>
        <v>6383417</v>
      </c>
    </row>
    <row r="18" spans="2:7" ht="14.25">
      <c r="B18" s="27"/>
      <c r="C18" s="27"/>
      <c r="D18" s="8" t="s">
        <v>23</v>
      </c>
      <c r="E18" s="9">
        <v>4962336</v>
      </c>
      <c r="F18" s="9">
        <v>10326838</v>
      </c>
      <c r="G18" s="9">
        <f t="shared" si="0"/>
        <v>-5364502</v>
      </c>
    </row>
    <row r="19" spans="2:7" ht="14.25">
      <c r="B19" s="27"/>
      <c r="C19" s="27"/>
      <c r="D19" s="8" t="s">
        <v>24</v>
      </c>
      <c r="E19" s="9">
        <v>2124780</v>
      </c>
      <c r="F19" s="9">
        <v>3536784</v>
      </c>
      <c r="G19" s="9">
        <f t="shared" si="0"/>
        <v>-1412004</v>
      </c>
    </row>
    <row r="20" spans="2:7" ht="14.25">
      <c r="B20" s="27"/>
      <c r="C20" s="27"/>
      <c r="D20" s="8" t="s">
        <v>25</v>
      </c>
      <c r="E20" s="9">
        <v>17298900</v>
      </c>
      <c r="F20" s="9">
        <v>18426020</v>
      </c>
      <c r="G20" s="9">
        <f t="shared" si="0"/>
        <v>-1127120</v>
      </c>
    </row>
    <row r="21" spans="2:7" ht="14.25">
      <c r="B21" s="27"/>
      <c r="C21" s="27"/>
      <c r="D21" s="8" t="s">
        <v>26</v>
      </c>
      <c r="E21" s="9"/>
      <c r="F21" s="9"/>
      <c r="G21" s="9">
        <f t="shared" si="0"/>
        <v>0</v>
      </c>
    </row>
    <row r="22" spans="2:7" ht="14.25">
      <c r="B22" s="27"/>
      <c r="C22" s="27"/>
      <c r="D22" s="8" t="s">
        <v>27</v>
      </c>
      <c r="E22" s="9">
        <v>979000</v>
      </c>
      <c r="F22" s="9">
        <v>894000</v>
      </c>
      <c r="G22" s="9">
        <f t="shared" si="0"/>
        <v>85000</v>
      </c>
    </row>
    <row r="23" spans="2:7" ht="14.25">
      <c r="B23" s="27"/>
      <c r="C23" s="27"/>
      <c r="D23" s="8" t="s">
        <v>28</v>
      </c>
      <c r="E23" s="9">
        <v>8076495</v>
      </c>
      <c r="F23" s="9">
        <v>7312430</v>
      </c>
      <c r="G23" s="9">
        <f t="shared" si="0"/>
        <v>764065</v>
      </c>
    </row>
    <row r="24" spans="2:7" ht="14.25">
      <c r="B24" s="27"/>
      <c r="C24" s="27"/>
      <c r="D24" s="8" t="s">
        <v>29</v>
      </c>
      <c r="E24" s="9">
        <f>+E25+E26+E27+E28+E29+E30+E31</f>
        <v>9584318</v>
      </c>
      <c r="F24" s="9">
        <f>+F25+F26+F27+F28+F29+F30+F31</f>
        <v>10410268</v>
      </c>
      <c r="G24" s="9">
        <f t="shared" si="0"/>
        <v>-825950</v>
      </c>
    </row>
    <row r="25" spans="2:7" ht="14.25">
      <c r="B25" s="27"/>
      <c r="C25" s="27"/>
      <c r="D25" s="8" t="s">
        <v>30</v>
      </c>
      <c r="E25" s="9">
        <v>4355137</v>
      </c>
      <c r="F25" s="9">
        <v>5259883</v>
      </c>
      <c r="G25" s="9">
        <f t="shared" si="0"/>
        <v>-904746</v>
      </c>
    </row>
    <row r="26" spans="2:7" ht="14.25">
      <c r="B26" s="27"/>
      <c r="C26" s="27"/>
      <c r="D26" s="8" t="s">
        <v>31</v>
      </c>
      <c r="E26" s="9">
        <v>251588</v>
      </c>
      <c r="F26" s="9">
        <v>223259</v>
      </c>
      <c r="G26" s="9">
        <f t="shared" si="0"/>
        <v>28329</v>
      </c>
    </row>
    <row r="27" spans="2:7" ht="14.25">
      <c r="B27" s="27"/>
      <c r="C27" s="27"/>
      <c r="D27" s="8" t="s">
        <v>32</v>
      </c>
      <c r="E27" s="9">
        <v>1198657</v>
      </c>
      <c r="F27" s="9">
        <v>1244793</v>
      </c>
      <c r="G27" s="9">
        <f t="shared" si="0"/>
        <v>-46136</v>
      </c>
    </row>
    <row r="28" spans="2:7" ht="14.25">
      <c r="B28" s="27"/>
      <c r="C28" s="27"/>
      <c r="D28" s="8" t="s">
        <v>33</v>
      </c>
      <c r="E28" s="9">
        <v>2183607</v>
      </c>
      <c r="F28" s="9">
        <v>2035247</v>
      </c>
      <c r="G28" s="9">
        <f t="shared" si="0"/>
        <v>148360</v>
      </c>
    </row>
    <row r="29" spans="2:7" ht="14.25">
      <c r="B29" s="27"/>
      <c r="C29" s="27"/>
      <c r="D29" s="8" t="s">
        <v>34</v>
      </c>
      <c r="E29" s="9">
        <v>1246255</v>
      </c>
      <c r="F29" s="9">
        <v>1442764</v>
      </c>
      <c r="G29" s="9">
        <f t="shared" si="0"/>
        <v>-196509</v>
      </c>
    </row>
    <row r="30" spans="2:7" ht="14.25">
      <c r="B30" s="27"/>
      <c r="C30" s="27"/>
      <c r="D30" s="8" t="s">
        <v>35</v>
      </c>
      <c r="E30" s="9">
        <v>323286</v>
      </c>
      <c r="F30" s="9">
        <v>198674</v>
      </c>
      <c r="G30" s="9">
        <f t="shared" si="0"/>
        <v>124612</v>
      </c>
    </row>
    <row r="31" spans="2:7" ht="14.25">
      <c r="B31" s="27"/>
      <c r="C31" s="27"/>
      <c r="D31" s="8" t="s">
        <v>36</v>
      </c>
      <c r="E31" s="9">
        <v>25788</v>
      </c>
      <c r="F31" s="9">
        <v>5648</v>
      </c>
      <c r="G31" s="9">
        <f t="shared" si="0"/>
        <v>20140</v>
      </c>
    </row>
    <row r="32" spans="2:7" ht="14.25">
      <c r="B32" s="27"/>
      <c r="C32" s="27"/>
      <c r="D32" s="8" t="s">
        <v>37</v>
      </c>
      <c r="E32" s="9">
        <f>+E33+E34+E35+E36+E37+E38+E39+E40+E41+E42+E43+E44+E45+E46+E47+E48+E49+E50+E51</f>
        <v>12913194</v>
      </c>
      <c r="F32" s="9">
        <f>+F33+F34+F35+F36+F37+F38+F39+F40+F41+F42+F43+F44+F45+F46+F47+F48+F49+F50+F51</f>
        <v>12181330</v>
      </c>
      <c r="G32" s="9">
        <f t="shared" si="0"/>
        <v>731864</v>
      </c>
    </row>
    <row r="33" spans="2:7" ht="14.25">
      <c r="B33" s="27"/>
      <c r="C33" s="27"/>
      <c r="D33" s="8" t="s">
        <v>38</v>
      </c>
      <c r="E33" s="9">
        <v>549923</v>
      </c>
      <c r="F33" s="9">
        <v>464751</v>
      </c>
      <c r="G33" s="9">
        <f t="shared" si="0"/>
        <v>85172</v>
      </c>
    </row>
    <row r="34" spans="2:7" ht="14.25">
      <c r="B34" s="27"/>
      <c r="C34" s="27"/>
      <c r="D34" s="8" t="s">
        <v>39</v>
      </c>
      <c r="E34" s="9">
        <v>198300</v>
      </c>
      <c r="F34" s="9">
        <v>53230</v>
      </c>
      <c r="G34" s="9">
        <f t="shared" si="0"/>
        <v>145070</v>
      </c>
    </row>
    <row r="35" spans="2:7" ht="14.25">
      <c r="B35" s="27"/>
      <c r="C35" s="27"/>
      <c r="D35" s="8" t="s">
        <v>40</v>
      </c>
      <c r="E35" s="9">
        <v>2861935</v>
      </c>
      <c r="F35" s="9">
        <v>2660638</v>
      </c>
      <c r="G35" s="9">
        <f t="shared" si="0"/>
        <v>201297</v>
      </c>
    </row>
    <row r="36" spans="2:7" ht="14.25">
      <c r="B36" s="27"/>
      <c r="C36" s="27"/>
      <c r="D36" s="8" t="s">
        <v>41</v>
      </c>
      <c r="E36" s="9">
        <v>995898</v>
      </c>
      <c r="F36" s="9">
        <v>1295648</v>
      </c>
      <c r="G36" s="9">
        <f t="shared" si="0"/>
        <v>-299750</v>
      </c>
    </row>
    <row r="37" spans="2:7" ht="14.25">
      <c r="B37" s="27"/>
      <c r="C37" s="27"/>
      <c r="D37" s="8" t="s">
        <v>42</v>
      </c>
      <c r="E37" s="9"/>
      <c r="F37" s="9">
        <v>1620</v>
      </c>
      <c r="G37" s="9">
        <f t="shared" si="0"/>
        <v>-1620</v>
      </c>
    </row>
    <row r="38" spans="2:7" ht="14.25">
      <c r="B38" s="27"/>
      <c r="C38" s="27"/>
      <c r="D38" s="8" t="s">
        <v>33</v>
      </c>
      <c r="E38" s="9">
        <v>604900</v>
      </c>
      <c r="F38" s="9">
        <v>735334</v>
      </c>
      <c r="G38" s="9">
        <f t="shared" si="0"/>
        <v>-130434</v>
      </c>
    </row>
    <row r="39" spans="2:7" ht="14.25">
      <c r="B39" s="27"/>
      <c r="C39" s="27"/>
      <c r="D39" s="8" t="s">
        <v>43</v>
      </c>
      <c r="E39" s="9">
        <v>884970</v>
      </c>
      <c r="F39" s="9">
        <v>536160</v>
      </c>
      <c r="G39" s="9">
        <f t="shared" si="0"/>
        <v>348810</v>
      </c>
    </row>
    <row r="40" spans="2:7" ht="14.25">
      <c r="B40" s="27"/>
      <c r="C40" s="27"/>
      <c r="D40" s="8" t="s">
        <v>44</v>
      </c>
      <c r="E40" s="9">
        <v>229414</v>
      </c>
      <c r="F40" s="9">
        <v>203422</v>
      </c>
      <c r="G40" s="9">
        <f t="shared" si="0"/>
        <v>25992</v>
      </c>
    </row>
    <row r="41" spans="2:7" ht="14.25">
      <c r="B41" s="27"/>
      <c r="C41" s="27"/>
      <c r="D41" s="8" t="s">
        <v>45</v>
      </c>
      <c r="E41" s="9">
        <v>193256</v>
      </c>
      <c r="F41" s="9">
        <v>218922</v>
      </c>
      <c r="G41" s="9">
        <f t="shared" si="0"/>
        <v>-25666</v>
      </c>
    </row>
    <row r="42" spans="2:7" ht="14.25">
      <c r="B42" s="27"/>
      <c r="C42" s="27"/>
      <c r="D42" s="8" t="s">
        <v>46</v>
      </c>
      <c r="E42" s="9">
        <v>63180</v>
      </c>
      <c r="F42" s="9"/>
      <c r="G42" s="9">
        <f t="shared" si="0"/>
        <v>63180</v>
      </c>
    </row>
    <row r="43" spans="2:7" ht="14.25">
      <c r="B43" s="27"/>
      <c r="C43" s="27"/>
      <c r="D43" s="8" t="s">
        <v>47</v>
      </c>
      <c r="E43" s="9">
        <v>1931678</v>
      </c>
      <c r="F43" s="9">
        <v>2127265</v>
      </c>
      <c r="G43" s="9">
        <f t="shared" si="0"/>
        <v>-195587</v>
      </c>
    </row>
    <row r="44" spans="2:7" ht="14.25">
      <c r="B44" s="27"/>
      <c r="C44" s="27"/>
      <c r="D44" s="8" t="s">
        <v>48</v>
      </c>
      <c r="E44" s="9">
        <v>464130</v>
      </c>
      <c r="F44" s="9">
        <v>464790</v>
      </c>
      <c r="G44" s="9">
        <f t="shared" si="0"/>
        <v>-660</v>
      </c>
    </row>
    <row r="45" spans="2:7" ht="14.25">
      <c r="B45" s="27"/>
      <c r="C45" s="27"/>
      <c r="D45" s="8" t="s">
        <v>35</v>
      </c>
      <c r="E45" s="9">
        <v>418828</v>
      </c>
      <c r="F45" s="9">
        <v>418848</v>
      </c>
      <c r="G45" s="9">
        <f t="shared" si="0"/>
        <v>-20</v>
      </c>
    </row>
    <row r="46" spans="2:7" ht="14.25">
      <c r="B46" s="27"/>
      <c r="C46" s="27"/>
      <c r="D46" s="8" t="s">
        <v>49</v>
      </c>
      <c r="E46" s="9">
        <v>2760000</v>
      </c>
      <c r="F46" s="9">
        <v>2760000</v>
      </c>
      <c r="G46" s="9">
        <f t="shared" si="0"/>
        <v>0</v>
      </c>
    </row>
    <row r="47" spans="2:7" ht="14.25">
      <c r="B47" s="27"/>
      <c r="C47" s="27"/>
      <c r="D47" s="8" t="s">
        <v>50</v>
      </c>
      <c r="E47" s="9">
        <v>2210</v>
      </c>
      <c r="F47" s="9">
        <v>4130</v>
      </c>
      <c r="G47" s="9">
        <f t="shared" si="0"/>
        <v>-1920</v>
      </c>
    </row>
    <row r="48" spans="2:7" ht="14.25">
      <c r="B48" s="27"/>
      <c r="C48" s="27"/>
      <c r="D48" s="8" t="s">
        <v>51</v>
      </c>
      <c r="E48" s="9">
        <v>37800</v>
      </c>
      <c r="F48" s="9"/>
      <c r="G48" s="9">
        <f t="shared" si="0"/>
        <v>37800</v>
      </c>
    </row>
    <row r="49" spans="2:7" ht="14.25">
      <c r="B49" s="27"/>
      <c r="C49" s="27"/>
      <c r="D49" s="8" t="s">
        <v>52</v>
      </c>
      <c r="E49" s="9">
        <v>99794</v>
      </c>
      <c r="F49" s="9">
        <v>95246</v>
      </c>
      <c r="G49" s="9">
        <f t="shared" si="0"/>
        <v>4548</v>
      </c>
    </row>
    <row r="50" spans="2:7" ht="14.25">
      <c r="B50" s="27"/>
      <c r="C50" s="27"/>
      <c r="D50" s="8" t="s">
        <v>53</v>
      </c>
      <c r="E50" s="9">
        <v>92490</v>
      </c>
      <c r="F50" s="9">
        <v>72990</v>
      </c>
      <c r="G50" s="9">
        <f t="shared" si="0"/>
        <v>19500</v>
      </c>
    </row>
    <row r="51" spans="2:7" ht="14.25">
      <c r="B51" s="27"/>
      <c r="C51" s="27"/>
      <c r="D51" s="8" t="s">
        <v>36</v>
      </c>
      <c r="E51" s="9">
        <v>524488</v>
      </c>
      <c r="F51" s="9">
        <v>68336</v>
      </c>
      <c r="G51" s="9">
        <f t="shared" si="0"/>
        <v>456152</v>
      </c>
    </row>
    <row r="52" spans="2:7" ht="14.25">
      <c r="B52" s="27"/>
      <c r="C52" s="27"/>
      <c r="D52" s="8" t="s">
        <v>54</v>
      </c>
      <c r="E52" s="9">
        <v>7744636</v>
      </c>
      <c r="F52" s="9">
        <v>7799375</v>
      </c>
      <c r="G52" s="9">
        <f t="shared" si="0"/>
        <v>-54739</v>
      </c>
    </row>
    <row r="53" spans="2:7" ht="14.25">
      <c r="B53" s="27"/>
      <c r="C53" s="27"/>
      <c r="D53" s="8" t="s">
        <v>55</v>
      </c>
      <c r="E53" s="9">
        <v>-5062296</v>
      </c>
      <c r="F53" s="9">
        <v>-5062296</v>
      </c>
      <c r="G53" s="9">
        <f t="shared" si="0"/>
        <v>0</v>
      </c>
    </row>
    <row r="54" spans="2:7" ht="14.25">
      <c r="B54" s="27"/>
      <c r="C54" s="28"/>
      <c r="D54" s="10" t="s">
        <v>56</v>
      </c>
      <c r="E54" s="11">
        <f>+E16+E24+E32+E52+E53</f>
        <v>95980863</v>
      </c>
      <c r="F54" s="11">
        <f>+F16+F24+F32+F52+F53</f>
        <v>96800832</v>
      </c>
      <c r="G54" s="11">
        <f t="shared" si="0"/>
        <v>-819969</v>
      </c>
    </row>
    <row r="55" spans="2:7" ht="14.25">
      <c r="B55" s="28"/>
      <c r="C55" s="12" t="s">
        <v>57</v>
      </c>
      <c r="D55" s="13"/>
      <c r="E55" s="14">
        <f xml:space="preserve"> +E15 - E54</f>
        <v>1950267</v>
      </c>
      <c r="F55" s="14">
        <f xml:space="preserve"> +F15 - F54</f>
        <v>3569620</v>
      </c>
      <c r="G55" s="14">
        <f t="shared" si="0"/>
        <v>-1619353</v>
      </c>
    </row>
    <row r="56" spans="2:7" ht="14.25">
      <c r="B56" s="26" t="s">
        <v>58</v>
      </c>
      <c r="C56" s="26" t="s">
        <v>9</v>
      </c>
      <c r="D56" s="8" t="s">
        <v>59</v>
      </c>
      <c r="E56" s="9">
        <v>77000</v>
      </c>
      <c r="F56" s="9">
        <v>103000</v>
      </c>
      <c r="G56" s="9">
        <f t="shared" si="0"/>
        <v>-26000</v>
      </c>
    </row>
    <row r="57" spans="2:7" ht="14.25">
      <c r="B57" s="27"/>
      <c r="C57" s="27"/>
      <c r="D57" s="8" t="s">
        <v>60</v>
      </c>
      <c r="E57" s="9">
        <v>2788</v>
      </c>
      <c r="F57" s="9">
        <v>5323</v>
      </c>
      <c r="G57" s="9">
        <f t="shared" si="0"/>
        <v>-2535</v>
      </c>
    </row>
    <row r="58" spans="2:7" ht="14.25">
      <c r="B58" s="27"/>
      <c r="C58" s="27"/>
      <c r="D58" s="8" t="s">
        <v>61</v>
      </c>
      <c r="E58" s="9">
        <f>+E59</f>
        <v>4320</v>
      </c>
      <c r="F58" s="9">
        <f>+F59</f>
        <v>16000</v>
      </c>
      <c r="G58" s="9">
        <f t="shared" si="0"/>
        <v>-11680</v>
      </c>
    </row>
    <row r="59" spans="2:7" ht="14.25">
      <c r="B59" s="27"/>
      <c r="C59" s="27"/>
      <c r="D59" s="8" t="s">
        <v>62</v>
      </c>
      <c r="E59" s="9">
        <v>4320</v>
      </c>
      <c r="F59" s="9">
        <v>16000</v>
      </c>
      <c r="G59" s="9">
        <f t="shared" si="0"/>
        <v>-11680</v>
      </c>
    </row>
    <row r="60" spans="2:7" ht="14.25">
      <c r="B60" s="27"/>
      <c r="C60" s="28"/>
      <c r="D60" s="10" t="s">
        <v>63</v>
      </c>
      <c r="E60" s="11">
        <f>+E56+E57+E58</f>
        <v>84108</v>
      </c>
      <c r="F60" s="11">
        <f>+F56+F57+F58</f>
        <v>124323</v>
      </c>
      <c r="G60" s="11">
        <f t="shared" si="0"/>
        <v>-40215</v>
      </c>
    </row>
    <row r="61" spans="2:7" ht="14.25">
      <c r="B61" s="27"/>
      <c r="C61" s="26" t="s">
        <v>20</v>
      </c>
      <c r="D61" s="8" t="s">
        <v>64</v>
      </c>
      <c r="E61" s="9">
        <v>214618</v>
      </c>
      <c r="F61" s="9">
        <v>289185</v>
      </c>
      <c r="G61" s="9">
        <f t="shared" si="0"/>
        <v>-74567</v>
      </c>
    </row>
    <row r="62" spans="2:7" ht="14.25">
      <c r="B62" s="27"/>
      <c r="C62" s="27"/>
      <c r="D62" s="8" t="s">
        <v>65</v>
      </c>
      <c r="E62" s="9"/>
      <c r="F62" s="9"/>
      <c r="G62" s="9">
        <f t="shared" si="0"/>
        <v>0</v>
      </c>
    </row>
    <row r="63" spans="2:7" ht="14.25">
      <c r="B63" s="27"/>
      <c r="C63" s="28"/>
      <c r="D63" s="10" t="s">
        <v>66</v>
      </c>
      <c r="E63" s="11">
        <f>+E61+E62</f>
        <v>214618</v>
      </c>
      <c r="F63" s="11">
        <f>+F61+F62</f>
        <v>289185</v>
      </c>
      <c r="G63" s="11">
        <f t="shared" si="0"/>
        <v>-74567</v>
      </c>
    </row>
    <row r="64" spans="2:7" ht="14.25">
      <c r="B64" s="28"/>
      <c r="C64" s="12" t="s">
        <v>67</v>
      </c>
      <c r="D64" s="15"/>
      <c r="E64" s="16">
        <f xml:space="preserve"> +E60 - E63</f>
        <v>-130510</v>
      </c>
      <c r="F64" s="16">
        <f xml:space="preserve"> +F60 - F63</f>
        <v>-164862</v>
      </c>
      <c r="G64" s="16">
        <f t="shared" si="0"/>
        <v>34352</v>
      </c>
    </row>
    <row r="65" spans="2:7" ht="14.25">
      <c r="B65" s="12" t="s">
        <v>68</v>
      </c>
      <c r="C65" s="17"/>
      <c r="D65" s="13"/>
      <c r="E65" s="14">
        <f xml:space="preserve"> +E55 +E64</f>
        <v>1819757</v>
      </c>
      <c r="F65" s="14">
        <f xml:space="preserve"> +F55 +F64</f>
        <v>3404758</v>
      </c>
      <c r="G65" s="14">
        <f t="shared" si="0"/>
        <v>-1585001</v>
      </c>
    </row>
    <row r="66" spans="2:7" ht="30">
      <c r="B66" s="26" t="s">
        <v>69</v>
      </c>
      <c r="C66" s="18" t="s">
        <v>9</v>
      </c>
      <c r="D66" s="10" t="s">
        <v>70</v>
      </c>
      <c r="E66" s="11">
        <f>0</f>
        <v>0</v>
      </c>
      <c r="F66" s="11">
        <f>0</f>
        <v>0</v>
      </c>
      <c r="G66" s="11">
        <f t="shared" si="0"/>
        <v>0</v>
      </c>
    </row>
    <row r="67" spans="2:7" ht="14.25">
      <c r="B67" s="27"/>
      <c r="C67" s="26" t="s">
        <v>20</v>
      </c>
      <c r="D67" s="8" t="s">
        <v>71</v>
      </c>
      <c r="E67" s="9">
        <f>+E68+E69+E70+E71</f>
        <v>0</v>
      </c>
      <c r="F67" s="9">
        <f>+F68+F69+F70+F71</f>
        <v>7</v>
      </c>
      <c r="G67" s="9">
        <f t="shared" si="0"/>
        <v>-7</v>
      </c>
    </row>
    <row r="68" spans="2:7" ht="14.25">
      <c r="B68" s="27"/>
      <c r="C68" s="27"/>
      <c r="D68" s="8" t="s">
        <v>72</v>
      </c>
      <c r="E68" s="9"/>
      <c r="F68" s="9"/>
      <c r="G68" s="9">
        <f t="shared" si="0"/>
        <v>0</v>
      </c>
    </row>
    <row r="69" spans="2:7" ht="14.25">
      <c r="B69" s="27"/>
      <c r="C69" s="27"/>
      <c r="D69" s="8" t="s">
        <v>73</v>
      </c>
      <c r="E69" s="9"/>
      <c r="F69" s="9"/>
      <c r="G69" s="9">
        <f t="shared" si="0"/>
        <v>0</v>
      </c>
    </row>
    <row r="70" spans="2:7" ht="14.25">
      <c r="B70" s="27"/>
      <c r="C70" s="27"/>
      <c r="D70" s="8" t="s">
        <v>74</v>
      </c>
      <c r="E70" s="9"/>
      <c r="F70" s="9">
        <v>7</v>
      </c>
      <c r="G70" s="9">
        <f t="shared" si="0"/>
        <v>-7</v>
      </c>
    </row>
    <row r="71" spans="2:7" ht="14.25">
      <c r="B71" s="27"/>
      <c r="C71" s="27"/>
      <c r="D71" s="8" t="s">
        <v>75</v>
      </c>
      <c r="E71" s="9"/>
      <c r="F71" s="9"/>
      <c r="G71" s="9">
        <f t="shared" ref="G71:G82" si="1">E71-F71</f>
        <v>0</v>
      </c>
    </row>
    <row r="72" spans="2:7" ht="14.25">
      <c r="B72" s="27"/>
      <c r="C72" s="28"/>
      <c r="D72" s="10" t="s">
        <v>76</v>
      </c>
      <c r="E72" s="11">
        <f>+E67</f>
        <v>0</v>
      </c>
      <c r="F72" s="11">
        <f>+F67</f>
        <v>7</v>
      </c>
      <c r="G72" s="11">
        <f t="shared" si="1"/>
        <v>-7</v>
      </c>
    </row>
    <row r="73" spans="2:7" ht="14.25">
      <c r="B73" s="28"/>
      <c r="C73" s="19" t="s">
        <v>77</v>
      </c>
      <c r="D73" s="20"/>
      <c r="E73" s="21">
        <f xml:space="preserve"> +E66 - E72</f>
        <v>0</v>
      </c>
      <c r="F73" s="21">
        <f xml:space="preserve"> +F66 - F72</f>
        <v>-7</v>
      </c>
      <c r="G73" s="21">
        <f t="shared" si="1"/>
        <v>7</v>
      </c>
    </row>
    <row r="74" spans="2:7" ht="14.25">
      <c r="B74" s="12" t="s">
        <v>78</v>
      </c>
      <c r="C74" s="22"/>
      <c r="D74" s="23"/>
      <c r="E74" s="24">
        <f xml:space="preserve"> +E65 +E73</f>
        <v>1819757</v>
      </c>
      <c r="F74" s="24">
        <f xml:space="preserve"> +F65 +F73</f>
        <v>3404751</v>
      </c>
      <c r="G74" s="24">
        <f t="shared" si="1"/>
        <v>-1584994</v>
      </c>
    </row>
    <row r="75" spans="2:7" ht="14.25">
      <c r="B75" s="29" t="s">
        <v>79</v>
      </c>
      <c r="C75" s="22" t="s">
        <v>80</v>
      </c>
      <c r="D75" s="23"/>
      <c r="E75" s="24">
        <v>20014767</v>
      </c>
      <c r="F75" s="24">
        <v>20610016</v>
      </c>
      <c r="G75" s="24">
        <f t="shared" si="1"/>
        <v>-595249</v>
      </c>
    </row>
    <row r="76" spans="2:7" ht="14.25">
      <c r="B76" s="30"/>
      <c r="C76" s="22" t="s">
        <v>81</v>
      </c>
      <c r="D76" s="23"/>
      <c r="E76" s="24">
        <f xml:space="preserve"> +E74 +E75</f>
        <v>21834524</v>
      </c>
      <c r="F76" s="24">
        <f xml:space="preserve"> +F74 +F75</f>
        <v>24014767</v>
      </c>
      <c r="G76" s="24">
        <f t="shared" si="1"/>
        <v>-2180243</v>
      </c>
    </row>
    <row r="77" spans="2:7" ht="14.25">
      <c r="B77" s="30"/>
      <c r="C77" s="22" t="s">
        <v>82</v>
      </c>
      <c r="D77" s="23"/>
      <c r="E77" s="24"/>
      <c r="F77" s="24"/>
      <c r="G77" s="24">
        <f t="shared" si="1"/>
        <v>0</v>
      </c>
    </row>
    <row r="78" spans="2:7" ht="14.25">
      <c r="B78" s="30"/>
      <c r="C78" s="22" t="s">
        <v>83</v>
      </c>
      <c r="D78" s="23"/>
      <c r="E78" s="24"/>
      <c r="F78" s="24"/>
      <c r="G78" s="24">
        <f t="shared" si="1"/>
        <v>0</v>
      </c>
    </row>
    <row r="79" spans="2:7" ht="14.25">
      <c r="B79" s="30"/>
      <c r="C79" s="22" t="s">
        <v>84</v>
      </c>
      <c r="D79" s="23"/>
      <c r="E79" s="24">
        <f>+E80+E81</f>
        <v>0</v>
      </c>
      <c r="F79" s="24">
        <f>+F80+F81</f>
        <v>4000000</v>
      </c>
      <c r="G79" s="24">
        <f t="shared" si="1"/>
        <v>-4000000</v>
      </c>
    </row>
    <row r="80" spans="2:7" ht="14.25">
      <c r="B80" s="30"/>
      <c r="C80" s="25" t="s">
        <v>85</v>
      </c>
      <c r="D80" s="20"/>
      <c r="E80" s="21"/>
      <c r="F80" s="21"/>
      <c r="G80" s="21">
        <f t="shared" si="1"/>
        <v>0</v>
      </c>
    </row>
    <row r="81" spans="2:7" ht="14.25">
      <c r="B81" s="30"/>
      <c r="C81" s="25" t="s">
        <v>86</v>
      </c>
      <c r="D81" s="20"/>
      <c r="E81" s="21"/>
      <c r="F81" s="21">
        <v>4000000</v>
      </c>
      <c r="G81" s="21">
        <f t="shared" si="1"/>
        <v>-4000000</v>
      </c>
    </row>
    <row r="82" spans="2:7" ht="14.25">
      <c r="B82" s="31"/>
      <c r="C82" s="22" t="s">
        <v>87</v>
      </c>
      <c r="D82" s="23"/>
      <c r="E82" s="24">
        <f xml:space="preserve"> +E76 +E77 +E78 - E79</f>
        <v>21834524</v>
      </c>
      <c r="F82" s="24">
        <f xml:space="preserve"> +F76 +F77 +F78 - F79</f>
        <v>20014767</v>
      </c>
      <c r="G82" s="24">
        <f t="shared" si="1"/>
        <v>1819757</v>
      </c>
    </row>
  </sheetData>
  <sheetProtection algorithmName="SHA-512" hashValue="qh39XuVrFCQTQ8FnjbTXNtlEmWPu+NNz/jSqWmj/mK/AhtMsfdIAg8jGi4UnwXCHlUu13+HGJQlZorh/LrILrA==" saltValue="9uOaJ3HG10J4hlFMAE5huQ==" spinCount="100000" sheet="1" objects="1" scenarios="1" selectLockedCells="1" selectUnlockedCells="1"/>
  <mergeCells count="12">
    <mergeCell ref="B75:B82"/>
    <mergeCell ref="B2:G2"/>
    <mergeCell ref="B3:G3"/>
    <mergeCell ref="B5:D5"/>
    <mergeCell ref="B6:B55"/>
    <mergeCell ref="C6:C15"/>
    <mergeCell ref="C16:C54"/>
    <mergeCell ref="B56:B64"/>
    <mergeCell ref="C56:C60"/>
    <mergeCell ref="C61:C63"/>
    <mergeCell ref="B66:B73"/>
    <mergeCell ref="C67:C72"/>
  </mergeCells>
  <phoneticPr fontId="2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ひかりの子保育園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ひかりの子２</dc:creator>
  <cp:lastPrinted>2018-08-07T22:33:15Z</cp:lastPrinted>
  <dcterms:created xsi:type="dcterms:W3CDTF">2018-07-27T05:21:29Z</dcterms:created>
  <dcterms:modified xsi:type="dcterms:W3CDTF">2018-08-07T22:33:35Z</dcterms:modified>
</cp:coreProperties>
</file>