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お仕事\ひかりの子保育園\H28年度分決算資料\"/>
    </mc:Choice>
  </mc:AlternateContent>
  <bookViews>
    <workbookView xWindow="0" yWindow="0" windowWidth="21705" windowHeight="11505"/>
  </bookViews>
  <sheets>
    <sheet name="ひかりの子保育園" sheetId="1" r:id="rId1"/>
  </sheets>
  <calcPr calcId="152511" calcMode="manual"/>
</workbook>
</file>

<file path=xl/calcChain.xml><?xml version="1.0" encoding="utf-8"?>
<calcChain xmlns="http://schemas.openxmlformats.org/spreadsheetml/2006/main">
  <c r="G72" i="1" l="1"/>
  <c r="G69" i="1"/>
  <c r="G66" i="1"/>
  <c r="G65" i="1"/>
  <c r="F64" i="1"/>
  <c r="F67" i="1" s="1"/>
  <c r="E64" i="1"/>
  <c r="E67" i="1" s="1"/>
  <c r="G67" i="1" s="1"/>
  <c r="G63" i="1"/>
  <c r="F62" i="1"/>
  <c r="E62" i="1"/>
  <c r="G59" i="1"/>
  <c r="F58" i="1"/>
  <c r="F60" i="1" s="1"/>
  <c r="F61" i="1" s="1"/>
  <c r="E58" i="1"/>
  <c r="G58" i="1" s="1"/>
  <c r="G57" i="1"/>
  <c r="F56" i="1"/>
  <c r="E56" i="1"/>
  <c r="G56" i="1" s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F34" i="1"/>
  <c r="F54" i="1" s="1"/>
  <c r="E34" i="1"/>
  <c r="G34" i="1" s="1"/>
  <c r="G33" i="1"/>
  <c r="G32" i="1"/>
  <c r="G31" i="1"/>
  <c r="G30" i="1"/>
  <c r="G29" i="1"/>
  <c r="G28" i="1"/>
  <c r="G27" i="1"/>
  <c r="G26" i="1"/>
  <c r="F25" i="1"/>
  <c r="E25" i="1"/>
  <c r="G25" i="1" s="1"/>
  <c r="G24" i="1"/>
  <c r="G23" i="1"/>
  <c r="G22" i="1"/>
  <c r="G21" i="1"/>
  <c r="G20" i="1"/>
  <c r="G19" i="1"/>
  <c r="F18" i="1"/>
  <c r="E18" i="1"/>
  <c r="G16" i="1"/>
  <c r="F15" i="1"/>
  <c r="E15" i="1"/>
  <c r="G15" i="1" s="1"/>
  <c r="G14" i="1"/>
  <c r="G13" i="1"/>
  <c r="G12" i="1"/>
  <c r="G11" i="1"/>
  <c r="G10" i="1"/>
  <c r="F9" i="1"/>
  <c r="F6" i="1" s="1"/>
  <c r="F17" i="1" s="1"/>
  <c r="E9" i="1"/>
  <c r="E6" i="1" s="1"/>
  <c r="E17" i="1" s="1"/>
  <c r="G8" i="1"/>
  <c r="G7" i="1"/>
  <c r="F55" i="1" l="1"/>
  <c r="G64" i="1"/>
  <c r="G9" i="1"/>
  <c r="E68" i="1"/>
  <c r="E54" i="1"/>
  <c r="G54" i="1" s="1"/>
  <c r="F68" i="1"/>
  <c r="G62" i="1"/>
  <c r="G17" i="1"/>
  <c r="E60" i="1"/>
  <c r="G60" i="1" s="1"/>
  <c r="E61" i="1"/>
  <c r="G61" i="1" s="1"/>
  <c r="G6" i="1"/>
  <c r="G18" i="1"/>
  <c r="G68" i="1" l="1"/>
  <c r="F71" i="1"/>
  <c r="F73" i="1" s="1"/>
  <c r="E55" i="1"/>
  <c r="E71" i="1"/>
  <c r="G55" i="1"/>
  <c r="E73" i="1" l="1"/>
  <c r="G73" i="1" s="1"/>
  <c r="G71" i="1"/>
</calcChain>
</file>

<file path=xl/sharedStrings.xml><?xml version="1.0" encoding="utf-8"?>
<sst xmlns="http://schemas.openxmlformats.org/spreadsheetml/2006/main" count="85" uniqueCount="78">
  <si>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</si>
  <si>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ひかりの子保育園  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</si>
  <si>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</si>
  <si>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</si>
  <si>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</si>
  <si>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</si>
  <si>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</si>
  <si>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</si>
  <si>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</si>
  <si>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</si>
  <si>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</si>
  <si>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保育事業収入</t>
  </si>
  <si>
    <t>　委託費収入</t>
  </si>
  <si>
    <t>　私的契約利用料収入</t>
  </si>
  <si>
    <t>　その他の事業収入</t>
  </si>
  <si>
    <t>　　補助金事業収入</t>
  </si>
  <si>
    <t>　　受託事業収入</t>
  </si>
  <si>
    <t>借入金利息補助金収入</t>
  </si>
  <si>
    <t>経常経費寄附金収入</t>
  </si>
  <si>
    <t>受取利息配当金収入</t>
  </si>
  <si>
    <t>その他の収入</t>
  </si>
  <si>
    <t>　雑収入</t>
  </si>
  <si>
    <t>事業活動収入計（１）</t>
  </si>
  <si>
    <t>支出</t>
  </si>
  <si>
    <t>人件費支出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</si>
  <si>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</si>
  <si>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</si>
  <si>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</si>
  <si>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</si>
  <si>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</si>
  <si>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法定福利費支出</t>
  </si>
  <si>
    <t>事業費支出</t>
  </si>
  <si>
    <t>　給食費支出</t>
  </si>
  <si>
    <t>　保健衛生費支出</t>
  </si>
  <si>
    <t>　医療費支出</t>
  </si>
  <si>
    <t>　保育材料費支出</t>
  </si>
  <si>
    <t>　水道光熱費支出</t>
  </si>
  <si>
    <t>　消耗器具備品費支出</t>
  </si>
  <si>
    <t>　賃借料支出</t>
  </si>
  <si>
    <t>　雑支出</t>
  </si>
  <si>
    <t>事務費支出</t>
  </si>
  <si>
    <t>　福利厚生費支出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</si>
  <si>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</si>
  <si>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</si>
  <si>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</si>
  <si>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</si>
  <si>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</si>
  <si>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</si>
  <si>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</si>
  <si>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</si>
  <si>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</si>
  <si>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保険料支出</t>
  </si>
  <si>
    <t>　土地・建物賃借料支出</t>
  </si>
  <si>
    <t>　租税公課支出</t>
  </si>
  <si>
    <t>　渉外費支出</t>
  </si>
  <si>
    <t>　諸会費支出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</si>
  <si>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</si>
  <si>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</si>
  <si>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</si>
  <si>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</si>
  <si>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</si>
  <si>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設備資金借入金元金償還支出</t>
  </si>
  <si>
    <t>固定資産取得支出</t>
  </si>
  <si>
    <t>　建物取得支出</t>
  </si>
  <si>
    <t>施設整備等支出計（５）</t>
  </si>
  <si>
    <t>施設整備等資金収支差額（６）＝（４）－（５）</t>
  </si>
  <si>
    <t>その他の活動による収支</t>
  </si>
  <si>
    <t>その他の活動収入計（７）</t>
  </si>
  <si>
    <t>長期運営資金借入金元金償還支出</t>
  </si>
  <si>
    <t>積立資産支出</t>
  </si>
  <si>
    <t>　施設整備積立金支出</t>
  </si>
  <si>
    <t>　人件費積立金支出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</si>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</sst>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3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0" fillId="0" borderId="0" xfId="0" applyProtection="1">
      <alignment vertical="center"/>
    </xf>
    <xf numFmtId="0" fontId="1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0" fontId="7" fillId="0" borderId="2" xfId="2" applyFont="1" applyFill="1" applyBorder="1" applyAlignment="1" applyProtection="1">
      <alignment vertical="center" textRotation="255"/>
    </xf>
    <xf numFmtId="0" fontId="7" fillId="0" borderId="2" xfId="2" applyFont="1" applyFill="1" applyBorder="1" applyAlignment="1" applyProtection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</xf>
    <xf numFmtId="0" fontId="7" fillId="0" borderId="3" xfId="2" applyFont="1" applyFill="1" applyBorder="1" applyAlignment="1" applyProtection="1">
      <alignment vertical="center" textRotation="255"/>
    </xf>
    <xf numFmtId="0" fontId="7" fillId="0" borderId="3" xfId="2" applyFont="1" applyFill="1" applyBorder="1" applyAlignment="1" applyProtection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</xf>
    <xf numFmtId="0" fontId="7" fillId="0" borderId="4" xfId="2" applyFont="1" applyFill="1" applyBorder="1" applyAlignment="1" applyProtection="1">
      <alignment vertical="center" textRotation="255"/>
    </xf>
    <xf numFmtId="0" fontId="7" fillId="0" borderId="1" xfId="2" applyFont="1" applyFill="1" applyBorder="1" applyAlignment="1" applyProtection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</xf>
    <xf numFmtId="0" fontId="7" fillId="0" borderId="5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</xf>
    <xf numFmtId="0" fontId="7" fillId="0" borderId="4" xfId="2" applyFont="1" applyFill="1" applyBorder="1" applyAlignment="1" applyProtection="1">
      <alignment vertical="center" textRotation="255"/>
    </xf>
    <xf numFmtId="0" fontId="7" fillId="0" borderId="7" xfId="2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</xf>
    <xf numFmtId="0" fontId="7" fillId="0" borderId="8" xfId="2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10" xfId="2" applyFont="1" applyFill="1" applyBorder="1" applyAlignment="1" applyProtection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</xf>
    <xf numFmtId="0" fontId="7" fillId="0" borderId="11" xfId="2" applyFont="1" applyFill="1" applyBorder="1" applyAlignment="1" applyProtection="1">
      <alignment vertical="center" textRotation="255"/>
    </xf>
    <xf numFmtId="0" fontId="7" fillId="0" borderId="12" xfId="2" applyFont="1" applyFill="1" applyBorder="1" applyAlignment="1" applyProtection="1">
      <alignment vertical="center"/>
    </xf>
    <xf numFmtId="0" fontId="7" fillId="0" borderId="13" xfId="2" applyFont="1" applyFill="1" applyBorder="1" applyAlignment="1" applyProtection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3"/>
  <sheetViews>
    <sheetView showGridLines="0" tabSelected="1" workbookViewId="0"/>
  </sheetViews>
  <sheetFormatPr defaultRowHeight="13.5"/>
  <cols>
    <col min="1" max="3" width="2.875" style="4" customWidth="1"/>
    <col min="4" max="4" width="53" style="4" customWidth="1"/>
    <col min="5" max="8" width="20.75" style="4" customWidth="1"/>
    <col min="9" max="16384" width="9" style="4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5" t="s">
        <v>1</v>
      </c>
      <c r="C2" s="5"/>
      <c r="D2" s="5"/>
      <c r="E2" s="5"/>
      <c r="F2" s="5"/>
      <c r="G2" s="5"/>
      <c r="H2" s="5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2"/>
      <c r="G4" s="2"/>
      <c r="H4" s="6" t="s">
        <v>3</v>
      </c>
    </row>
    <row r="5" spans="2:8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25">
      <c r="B6" s="9" t="s">
        <v>9</v>
      </c>
      <c r="C6" s="9" t="s">
        <v>10</v>
      </c>
      <c r="D6" s="10" t="s">
        <v>11</v>
      </c>
      <c r="E6" s="11">
        <f>+E7+E8+E9</f>
        <v>100848000</v>
      </c>
      <c r="F6" s="11">
        <f>+F7+F8+F9</f>
        <v>100340452</v>
      </c>
      <c r="G6" s="11">
        <f>E6-F6</f>
        <v>507548</v>
      </c>
      <c r="H6" s="11"/>
    </row>
    <row r="7" spans="2:8" ht="14.25">
      <c r="B7" s="12"/>
      <c r="C7" s="12"/>
      <c r="D7" s="13" t="s">
        <v>12</v>
      </c>
      <c r="E7" s="14">
        <v>93049000</v>
      </c>
      <c r="F7" s="14">
        <v>92380152</v>
      </c>
      <c r="G7" s="14">
        <f t="shared" ref="G7:G68" si="0">E7-F7</f>
        <v>668848</v>
      </c>
      <c r="H7" s="14"/>
    </row>
    <row r="8" spans="2:8" ht="14.25">
      <c r="B8" s="12"/>
      <c r="C8" s="12"/>
      <c r="D8" s="13" t="s">
        <v>13</v>
      </c>
      <c r="E8" s="14">
        <v>1800000</v>
      </c>
      <c r="F8" s="14">
        <v>1951100</v>
      </c>
      <c r="G8" s="14">
        <f t="shared" si="0"/>
        <v>-151100</v>
      </c>
      <c r="H8" s="14"/>
    </row>
    <row r="9" spans="2:8" ht="14.25">
      <c r="B9" s="12"/>
      <c r="C9" s="12"/>
      <c r="D9" s="13" t="s">
        <v>14</v>
      </c>
      <c r="E9" s="14">
        <f>+E10+E11</f>
        <v>5999000</v>
      </c>
      <c r="F9" s="14">
        <f>+F10+F11</f>
        <v>6009200</v>
      </c>
      <c r="G9" s="14">
        <f t="shared" si="0"/>
        <v>-10200</v>
      </c>
      <c r="H9" s="14"/>
    </row>
    <row r="10" spans="2:8" ht="14.25">
      <c r="B10" s="12"/>
      <c r="C10" s="12"/>
      <c r="D10" s="13" t="s">
        <v>15</v>
      </c>
      <c r="E10" s="14">
        <v>5149000</v>
      </c>
      <c r="F10" s="14">
        <v>5153500</v>
      </c>
      <c r="G10" s="14">
        <f t="shared" si="0"/>
        <v>-4500</v>
      </c>
      <c r="H10" s="14"/>
    </row>
    <row r="11" spans="2:8" ht="14.25">
      <c r="B11" s="12"/>
      <c r="C11" s="12"/>
      <c r="D11" s="13" t="s">
        <v>16</v>
      </c>
      <c r="E11" s="14">
        <v>850000</v>
      </c>
      <c r="F11" s="14">
        <v>855700</v>
      </c>
      <c r="G11" s="14">
        <f t="shared" si="0"/>
        <v>-5700</v>
      </c>
      <c r="H11" s="14"/>
    </row>
    <row r="12" spans="2:8" ht="14.25">
      <c r="B12" s="12"/>
      <c r="C12" s="12"/>
      <c r="D12" s="13" t="s">
        <v>17</v>
      </c>
      <c r="E12" s="14">
        <v>103000</v>
      </c>
      <c r="F12" s="14">
        <v>103000</v>
      </c>
      <c r="G12" s="14">
        <f t="shared" si="0"/>
        <v>0</v>
      </c>
      <c r="H12" s="14"/>
    </row>
    <row r="13" spans="2:8" ht="14.25">
      <c r="B13" s="12"/>
      <c r="C13" s="12"/>
      <c r="D13" s="13" t="s">
        <v>18</v>
      </c>
      <c r="E13" s="14">
        <v>30000</v>
      </c>
      <c r="F13" s="14">
        <v>30000</v>
      </c>
      <c r="G13" s="14">
        <f t="shared" si="0"/>
        <v>0</v>
      </c>
      <c r="H13" s="14"/>
    </row>
    <row r="14" spans="2:8" ht="14.25">
      <c r="B14" s="12"/>
      <c r="C14" s="12"/>
      <c r="D14" s="13" t="s">
        <v>19</v>
      </c>
      <c r="E14" s="14">
        <v>2000</v>
      </c>
      <c r="F14" s="14">
        <v>5323</v>
      </c>
      <c r="G14" s="14">
        <f t="shared" si="0"/>
        <v>-3323</v>
      </c>
      <c r="H14" s="14"/>
    </row>
    <row r="15" spans="2:8" ht="14.25">
      <c r="B15" s="12"/>
      <c r="C15" s="12"/>
      <c r="D15" s="13" t="s">
        <v>20</v>
      </c>
      <c r="E15" s="14">
        <f>+E16</f>
        <v>10000</v>
      </c>
      <c r="F15" s="14">
        <f>+F16</f>
        <v>16000</v>
      </c>
      <c r="G15" s="14">
        <f t="shared" si="0"/>
        <v>-6000</v>
      </c>
      <c r="H15" s="14"/>
    </row>
    <row r="16" spans="2:8" ht="14.25">
      <c r="B16" s="12"/>
      <c r="C16" s="12"/>
      <c r="D16" s="13" t="s">
        <v>21</v>
      </c>
      <c r="E16" s="14">
        <v>10000</v>
      </c>
      <c r="F16" s="14">
        <v>16000</v>
      </c>
      <c r="G16" s="14">
        <f t="shared" si="0"/>
        <v>-6000</v>
      </c>
      <c r="H16" s="14"/>
    </row>
    <row r="17" spans="2:8" ht="14.25">
      <c r="B17" s="12"/>
      <c r="C17" s="15"/>
      <c r="D17" s="16" t="s">
        <v>22</v>
      </c>
      <c r="E17" s="17">
        <f>+E6+E12+E13+E14+E15</f>
        <v>100993000</v>
      </c>
      <c r="F17" s="17">
        <f>+F6+F12+F13+F14+F15</f>
        <v>100494775</v>
      </c>
      <c r="G17" s="17">
        <f t="shared" si="0"/>
        <v>498225</v>
      </c>
      <c r="H17" s="17"/>
    </row>
    <row r="18" spans="2:8" ht="14.25">
      <c r="B18" s="12"/>
      <c r="C18" s="9" t="s">
        <v>23</v>
      </c>
      <c r="D18" s="13" t="s">
        <v>24</v>
      </c>
      <c r="E18" s="14">
        <f>+E19+E20+E21+E22+E23+E24</f>
        <v>71550000</v>
      </c>
      <c r="F18" s="14">
        <f>+F19+F20+F21+F22+F23+F24</f>
        <v>67935371</v>
      </c>
      <c r="G18" s="14">
        <f t="shared" si="0"/>
        <v>3614629</v>
      </c>
      <c r="H18" s="14"/>
    </row>
    <row r="19" spans="2:8" ht="14.25">
      <c r="B19" s="12"/>
      <c r="C19" s="12"/>
      <c r="D19" s="13" t="s">
        <v>25</v>
      </c>
      <c r="E19" s="14">
        <v>32500000</v>
      </c>
      <c r="F19" s="14">
        <v>30976083</v>
      </c>
      <c r="G19" s="14">
        <f t="shared" si="0"/>
        <v>1523917</v>
      </c>
      <c r="H19" s="14"/>
    </row>
    <row r="20" spans="2:8" ht="14.25">
      <c r="B20" s="12"/>
      <c r="C20" s="12"/>
      <c r="D20" s="13" t="s">
        <v>26</v>
      </c>
      <c r="E20" s="14">
        <v>10500000</v>
      </c>
      <c r="F20" s="14">
        <v>10326838</v>
      </c>
      <c r="G20" s="14">
        <f t="shared" si="0"/>
        <v>173162</v>
      </c>
      <c r="H20" s="14"/>
    </row>
    <row r="21" spans="2:8" ht="14.25">
      <c r="B21" s="12"/>
      <c r="C21" s="12"/>
      <c r="D21" s="13" t="s">
        <v>27</v>
      </c>
      <c r="E21" s="14">
        <v>18650000</v>
      </c>
      <c r="F21" s="14">
        <v>18426020</v>
      </c>
      <c r="G21" s="14">
        <f t="shared" si="0"/>
        <v>223980</v>
      </c>
      <c r="H21" s="14"/>
    </row>
    <row r="22" spans="2:8" ht="14.25">
      <c r="B22" s="12"/>
      <c r="C22" s="12"/>
      <c r="D22" s="13" t="s">
        <v>28</v>
      </c>
      <c r="E22" s="14">
        <v>500000</v>
      </c>
      <c r="F22" s="14"/>
      <c r="G22" s="14">
        <f t="shared" si="0"/>
        <v>500000</v>
      </c>
      <c r="H22" s="14"/>
    </row>
    <row r="23" spans="2:8" ht="14.25">
      <c r="B23" s="12"/>
      <c r="C23" s="12"/>
      <c r="D23" s="13" t="s">
        <v>29</v>
      </c>
      <c r="E23" s="14">
        <v>900000</v>
      </c>
      <c r="F23" s="14">
        <v>894000</v>
      </c>
      <c r="G23" s="14">
        <f t="shared" si="0"/>
        <v>6000</v>
      </c>
      <c r="H23" s="14"/>
    </row>
    <row r="24" spans="2:8" ht="14.25">
      <c r="B24" s="12"/>
      <c r="C24" s="12"/>
      <c r="D24" s="13" t="s">
        <v>30</v>
      </c>
      <c r="E24" s="14">
        <v>8500000</v>
      </c>
      <c r="F24" s="14">
        <v>7312430</v>
      </c>
      <c r="G24" s="14">
        <f t="shared" si="0"/>
        <v>1187570</v>
      </c>
      <c r="H24" s="14"/>
    </row>
    <row r="25" spans="2:8" ht="14.25">
      <c r="B25" s="12"/>
      <c r="C25" s="12"/>
      <c r="D25" s="13" t="s">
        <v>31</v>
      </c>
      <c r="E25" s="14">
        <f>+E26+E27+E28+E29+E30+E31+E32+E33</f>
        <v>10910000</v>
      </c>
      <c r="F25" s="14">
        <f>+F26+F27+F28+F29+F30+F31+F32+F33</f>
        <v>10410268</v>
      </c>
      <c r="G25" s="14">
        <f t="shared" si="0"/>
        <v>499732</v>
      </c>
      <c r="H25" s="14"/>
    </row>
    <row r="26" spans="2:8" ht="14.25">
      <c r="B26" s="12"/>
      <c r="C26" s="12"/>
      <c r="D26" s="13" t="s">
        <v>32</v>
      </c>
      <c r="E26" s="14">
        <v>5350000</v>
      </c>
      <c r="F26" s="14">
        <v>5259883</v>
      </c>
      <c r="G26" s="14">
        <f t="shared" si="0"/>
        <v>90117</v>
      </c>
      <c r="H26" s="14"/>
    </row>
    <row r="27" spans="2:8" ht="14.25">
      <c r="B27" s="12"/>
      <c r="C27" s="12"/>
      <c r="D27" s="13" t="s">
        <v>33</v>
      </c>
      <c r="E27" s="14">
        <v>300000</v>
      </c>
      <c r="F27" s="14">
        <v>223259</v>
      </c>
      <c r="G27" s="14">
        <f t="shared" si="0"/>
        <v>76741</v>
      </c>
      <c r="H27" s="14"/>
    </row>
    <row r="28" spans="2:8" ht="14.25">
      <c r="B28" s="12"/>
      <c r="C28" s="12"/>
      <c r="D28" s="13" t="s">
        <v>34</v>
      </c>
      <c r="E28" s="14">
        <v>20000</v>
      </c>
      <c r="F28" s="14"/>
      <c r="G28" s="14">
        <f t="shared" si="0"/>
        <v>20000</v>
      </c>
      <c r="H28" s="14"/>
    </row>
    <row r="29" spans="2:8" ht="14.25">
      <c r="B29" s="12"/>
      <c r="C29" s="12"/>
      <c r="D29" s="13" t="s">
        <v>35</v>
      </c>
      <c r="E29" s="14">
        <v>1260000</v>
      </c>
      <c r="F29" s="14">
        <v>1244793</v>
      </c>
      <c r="G29" s="14">
        <f t="shared" si="0"/>
        <v>15207</v>
      </c>
      <c r="H29" s="14"/>
    </row>
    <row r="30" spans="2:8" ht="14.25">
      <c r="B30" s="12"/>
      <c r="C30" s="12"/>
      <c r="D30" s="13" t="s">
        <v>36</v>
      </c>
      <c r="E30" s="14">
        <v>2300000</v>
      </c>
      <c r="F30" s="14">
        <v>2035247</v>
      </c>
      <c r="G30" s="14">
        <f t="shared" si="0"/>
        <v>264753</v>
      </c>
      <c r="H30" s="14"/>
    </row>
    <row r="31" spans="2:8" ht="14.25">
      <c r="B31" s="12"/>
      <c r="C31" s="12"/>
      <c r="D31" s="13" t="s">
        <v>37</v>
      </c>
      <c r="E31" s="14">
        <v>1450000</v>
      </c>
      <c r="F31" s="14">
        <v>1442764</v>
      </c>
      <c r="G31" s="14">
        <f t="shared" si="0"/>
        <v>7236</v>
      </c>
      <c r="H31" s="14"/>
    </row>
    <row r="32" spans="2:8" ht="14.25">
      <c r="B32" s="12"/>
      <c r="C32" s="12"/>
      <c r="D32" s="13" t="s">
        <v>38</v>
      </c>
      <c r="E32" s="14">
        <v>200000</v>
      </c>
      <c r="F32" s="14">
        <v>198674</v>
      </c>
      <c r="G32" s="14">
        <f t="shared" si="0"/>
        <v>1326</v>
      </c>
      <c r="H32" s="14"/>
    </row>
    <row r="33" spans="2:8" ht="14.25">
      <c r="B33" s="12"/>
      <c r="C33" s="12"/>
      <c r="D33" s="13" t="s">
        <v>39</v>
      </c>
      <c r="E33" s="14">
        <v>30000</v>
      </c>
      <c r="F33" s="14">
        <v>5648</v>
      </c>
      <c r="G33" s="14">
        <f t="shared" si="0"/>
        <v>24352</v>
      </c>
      <c r="H33" s="14"/>
    </row>
    <row r="34" spans="2:8" ht="14.25">
      <c r="B34" s="12"/>
      <c r="C34" s="12"/>
      <c r="D34" s="13" t="s">
        <v>40</v>
      </c>
      <c r="E34" s="14">
        <f>+E35+E36+E37+E38+E39+E40+E41+E42+E43+E44+E45+E46+E47+E48+E49+E50+E51+E52</f>
        <v>13020000</v>
      </c>
      <c r="F34" s="14">
        <f>+F35+F36+F37+F38+F39+F40+F41+F42+F43+F44+F45+F46+F47+F48+F49+F50+F51+F52</f>
        <v>12181330</v>
      </c>
      <c r="G34" s="14">
        <f t="shared" si="0"/>
        <v>838670</v>
      </c>
      <c r="H34" s="14"/>
    </row>
    <row r="35" spans="2:8" ht="14.25">
      <c r="B35" s="12"/>
      <c r="C35" s="12"/>
      <c r="D35" s="13" t="s">
        <v>41</v>
      </c>
      <c r="E35" s="14">
        <v>550000</v>
      </c>
      <c r="F35" s="14">
        <v>464751</v>
      </c>
      <c r="G35" s="14">
        <f t="shared" si="0"/>
        <v>85249</v>
      </c>
      <c r="H35" s="14"/>
    </row>
    <row r="36" spans="2:8" ht="14.25">
      <c r="B36" s="12"/>
      <c r="C36" s="12"/>
      <c r="D36" s="13" t="s">
        <v>42</v>
      </c>
      <c r="E36" s="14">
        <v>300000</v>
      </c>
      <c r="F36" s="14">
        <v>53230</v>
      </c>
      <c r="G36" s="14">
        <f t="shared" si="0"/>
        <v>246770</v>
      </c>
      <c r="H36" s="14"/>
    </row>
    <row r="37" spans="2:8" ht="14.25">
      <c r="B37" s="12"/>
      <c r="C37" s="12"/>
      <c r="D37" s="13" t="s">
        <v>43</v>
      </c>
      <c r="E37" s="14">
        <v>2700000</v>
      </c>
      <c r="F37" s="14">
        <v>2660638</v>
      </c>
      <c r="G37" s="14">
        <f t="shared" si="0"/>
        <v>39362</v>
      </c>
      <c r="H37" s="14"/>
    </row>
    <row r="38" spans="2:8" ht="14.25">
      <c r="B38" s="12"/>
      <c r="C38" s="12"/>
      <c r="D38" s="13" t="s">
        <v>44</v>
      </c>
      <c r="E38" s="14">
        <v>1400000</v>
      </c>
      <c r="F38" s="14">
        <v>1295648</v>
      </c>
      <c r="G38" s="14">
        <f t="shared" si="0"/>
        <v>104352</v>
      </c>
      <c r="H38" s="14"/>
    </row>
    <row r="39" spans="2:8" ht="14.25">
      <c r="B39" s="12"/>
      <c r="C39" s="12"/>
      <c r="D39" s="13" t="s">
        <v>45</v>
      </c>
      <c r="E39" s="14">
        <v>30000</v>
      </c>
      <c r="F39" s="14">
        <v>1620</v>
      </c>
      <c r="G39" s="14">
        <f t="shared" si="0"/>
        <v>28380</v>
      </c>
      <c r="H39" s="14"/>
    </row>
    <row r="40" spans="2:8" ht="14.25">
      <c r="B40" s="12"/>
      <c r="C40" s="12"/>
      <c r="D40" s="13" t="s">
        <v>36</v>
      </c>
      <c r="E40" s="14">
        <v>800000</v>
      </c>
      <c r="F40" s="14">
        <v>735334</v>
      </c>
      <c r="G40" s="14">
        <f t="shared" si="0"/>
        <v>64666</v>
      </c>
      <c r="H40" s="14"/>
    </row>
    <row r="41" spans="2:8" ht="14.25">
      <c r="B41" s="12"/>
      <c r="C41" s="12"/>
      <c r="D41" s="13" t="s">
        <v>46</v>
      </c>
      <c r="E41" s="14">
        <v>550000</v>
      </c>
      <c r="F41" s="14">
        <v>536160</v>
      </c>
      <c r="G41" s="14">
        <f t="shared" si="0"/>
        <v>13840</v>
      </c>
      <c r="H41" s="14"/>
    </row>
    <row r="42" spans="2:8" ht="14.25">
      <c r="B42" s="12"/>
      <c r="C42" s="12"/>
      <c r="D42" s="13" t="s">
        <v>47</v>
      </c>
      <c r="E42" s="14">
        <v>220000</v>
      </c>
      <c r="F42" s="14">
        <v>203422</v>
      </c>
      <c r="G42" s="14">
        <f t="shared" si="0"/>
        <v>16578</v>
      </c>
      <c r="H42" s="14"/>
    </row>
    <row r="43" spans="2:8" ht="14.25">
      <c r="B43" s="12"/>
      <c r="C43" s="12"/>
      <c r="D43" s="13" t="s">
        <v>48</v>
      </c>
      <c r="E43" s="14">
        <v>230000</v>
      </c>
      <c r="F43" s="14">
        <v>218922</v>
      </c>
      <c r="G43" s="14">
        <f t="shared" si="0"/>
        <v>11078</v>
      </c>
      <c r="H43" s="14"/>
    </row>
    <row r="44" spans="2:8" ht="14.25">
      <c r="B44" s="12"/>
      <c r="C44" s="12"/>
      <c r="D44" s="13" t="s">
        <v>49</v>
      </c>
      <c r="E44" s="14">
        <v>20000</v>
      </c>
      <c r="F44" s="14"/>
      <c r="G44" s="14">
        <f t="shared" si="0"/>
        <v>20000</v>
      </c>
      <c r="H44" s="14"/>
    </row>
    <row r="45" spans="2:8" ht="14.25">
      <c r="B45" s="12"/>
      <c r="C45" s="12"/>
      <c r="D45" s="13" t="s">
        <v>50</v>
      </c>
      <c r="E45" s="14">
        <v>2150000</v>
      </c>
      <c r="F45" s="14">
        <v>2127265</v>
      </c>
      <c r="G45" s="14">
        <f t="shared" si="0"/>
        <v>22735</v>
      </c>
      <c r="H45" s="14"/>
    </row>
    <row r="46" spans="2:8" ht="14.25">
      <c r="B46" s="12"/>
      <c r="C46" s="12"/>
      <c r="D46" s="13" t="s">
        <v>51</v>
      </c>
      <c r="E46" s="14">
        <v>500000</v>
      </c>
      <c r="F46" s="14">
        <v>464790</v>
      </c>
      <c r="G46" s="14">
        <f t="shared" si="0"/>
        <v>35210</v>
      </c>
      <c r="H46" s="14"/>
    </row>
    <row r="47" spans="2:8" ht="14.25">
      <c r="B47" s="12"/>
      <c r="C47" s="12"/>
      <c r="D47" s="13" t="s">
        <v>38</v>
      </c>
      <c r="E47" s="14">
        <v>500000</v>
      </c>
      <c r="F47" s="14">
        <v>418848</v>
      </c>
      <c r="G47" s="14">
        <f t="shared" si="0"/>
        <v>81152</v>
      </c>
      <c r="H47" s="14"/>
    </row>
    <row r="48" spans="2:8" ht="14.25">
      <c r="B48" s="12"/>
      <c r="C48" s="12"/>
      <c r="D48" s="13" t="s">
        <v>52</v>
      </c>
      <c r="E48" s="14">
        <v>2760000</v>
      </c>
      <c r="F48" s="14">
        <v>2760000</v>
      </c>
      <c r="G48" s="14">
        <f t="shared" si="0"/>
        <v>0</v>
      </c>
      <c r="H48" s="14"/>
    </row>
    <row r="49" spans="2:8" ht="14.25">
      <c r="B49" s="12"/>
      <c r="C49" s="12"/>
      <c r="D49" s="13" t="s">
        <v>53</v>
      </c>
      <c r="E49" s="14">
        <v>20000</v>
      </c>
      <c r="F49" s="14">
        <v>4130</v>
      </c>
      <c r="G49" s="14">
        <f t="shared" si="0"/>
        <v>15870</v>
      </c>
      <c r="H49" s="14"/>
    </row>
    <row r="50" spans="2:8" ht="14.25">
      <c r="B50" s="12"/>
      <c r="C50" s="12"/>
      <c r="D50" s="13" t="s">
        <v>54</v>
      </c>
      <c r="E50" s="14">
        <v>100000</v>
      </c>
      <c r="F50" s="14">
        <v>95246</v>
      </c>
      <c r="G50" s="14">
        <f t="shared" si="0"/>
        <v>4754</v>
      </c>
      <c r="H50" s="14"/>
    </row>
    <row r="51" spans="2:8" ht="14.25">
      <c r="B51" s="12"/>
      <c r="C51" s="12"/>
      <c r="D51" s="13" t="s">
        <v>55</v>
      </c>
      <c r="E51" s="14">
        <v>100000</v>
      </c>
      <c r="F51" s="14">
        <v>72990</v>
      </c>
      <c r="G51" s="14">
        <f t="shared" si="0"/>
        <v>27010</v>
      </c>
      <c r="H51" s="14"/>
    </row>
    <row r="52" spans="2:8" ht="14.25">
      <c r="B52" s="12"/>
      <c r="C52" s="12"/>
      <c r="D52" s="13" t="s">
        <v>39</v>
      </c>
      <c r="E52" s="14">
        <v>90000</v>
      </c>
      <c r="F52" s="14">
        <v>68336</v>
      </c>
      <c r="G52" s="14">
        <f t="shared" si="0"/>
        <v>21664</v>
      </c>
      <c r="H52" s="14"/>
    </row>
    <row r="53" spans="2:8" ht="14.25">
      <c r="B53" s="12"/>
      <c r="C53" s="12"/>
      <c r="D53" s="13" t="s">
        <v>56</v>
      </c>
      <c r="E53" s="14">
        <v>310000</v>
      </c>
      <c r="F53" s="14">
        <v>289185</v>
      </c>
      <c r="G53" s="14">
        <f t="shared" si="0"/>
        <v>20815</v>
      </c>
      <c r="H53" s="14"/>
    </row>
    <row r="54" spans="2:8" ht="14.25">
      <c r="B54" s="12"/>
      <c r="C54" s="15"/>
      <c r="D54" s="16" t="s">
        <v>57</v>
      </c>
      <c r="E54" s="17">
        <f>+E18+E25+E34+E53</f>
        <v>95790000</v>
      </c>
      <c r="F54" s="17">
        <f>+F18+F25+F34+F53</f>
        <v>90816154</v>
      </c>
      <c r="G54" s="17">
        <f t="shared" si="0"/>
        <v>4973846</v>
      </c>
      <c r="H54" s="17"/>
    </row>
    <row r="55" spans="2:8" ht="14.25">
      <c r="B55" s="15"/>
      <c r="C55" s="18" t="s">
        <v>58</v>
      </c>
      <c r="D55" s="19"/>
      <c r="E55" s="20">
        <f xml:space="preserve"> +E17 - E54</f>
        <v>5203000</v>
      </c>
      <c r="F55" s="20">
        <f xml:space="preserve"> +F17 - F54</f>
        <v>9678621</v>
      </c>
      <c r="G55" s="20">
        <f t="shared" si="0"/>
        <v>-4475621</v>
      </c>
      <c r="H55" s="20"/>
    </row>
    <row r="56" spans="2:8" ht="30">
      <c r="B56" s="9" t="s">
        <v>59</v>
      </c>
      <c r="C56" s="21" t="s">
        <v>10</v>
      </c>
      <c r="D56" s="16" t="s">
        <v>60</v>
      </c>
      <c r="E56" s="17">
        <f>0</f>
        <v>0</v>
      </c>
      <c r="F56" s="17">
        <f>0</f>
        <v>0</v>
      </c>
      <c r="G56" s="17">
        <f t="shared" si="0"/>
        <v>0</v>
      </c>
      <c r="H56" s="17"/>
    </row>
    <row r="57" spans="2:8" ht="14.25">
      <c r="B57" s="12"/>
      <c r="C57" s="9" t="s">
        <v>23</v>
      </c>
      <c r="D57" s="13" t="s">
        <v>61</v>
      </c>
      <c r="E57" s="14">
        <v>3220000</v>
      </c>
      <c r="F57" s="14">
        <v>3220000</v>
      </c>
      <c r="G57" s="14">
        <f t="shared" si="0"/>
        <v>0</v>
      </c>
      <c r="H57" s="14"/>
    </row>
    <row r="58" spans="2:8" ht="14.25">
      <c r="B58" s="12"/>
      <c r="C58" s="12"/>
      <c r="D58" s="13" t="s">
        <v>62</v>
      </c>
      <c r="E58" s="14">
        <f>+E59</f>
        <v>0</v>
      </c>
      <c r="F58" s="14">
        <f>+F59</f>
        <v>216000</v>
      </c>
      <c r="G58" s="14">
        <f t="shared" si="0"/>
        <v>-216000</v>
      </c>
      <c r="H58" s="14"/>
    </row>
    <row r="59" spans="2:8" ht="14.25">
      <c r="B59" s="12"/>
      <c r="C59" s="12"/>
      <c r="D59" s="13" t="s">
        <v>63</v>
      </c>
      <c r="E59" s="14"/>
      <c r="F59" s="14">
        <v>216000</v>
      </c>
      <c r="G59" s="14">
        <f t="shared" si="0"/>
        <v>-216000</v>
      </c>
      <c r="H59" s="14"/>
    </row>
    <row r="60" spans="2:8" ht="14.25">
      <c r="B60" s="12"/>
      <c r="C60" s="15"/>
      <c r="D60" s="16" t="s">
        <v>64</v>
      </c>
      <c r="E60" s="17">
        <f>+E57+E58</f>
        <v>3220000</v>
      </c>
      <c r="F60" s="17">
        <f>+F57+F58</f>
        <v>3436000</v>
      </c>
      <c r="G60" s="17">
        <f t="shared" si="0"/>
        <v>-216000</v>
      </c>
      <c r="H60" s="17"/>
    </row>
    <row r="61" spans="2:8" ht="14.25">
      <c r="B61" s="15"/>
      <c r="C61" s="22" t="s">
        <v>65</v>
      </c>
      <c r="D61" s="19"/>
      <c r="E61" s="20">
        <f xml:space="preserve"> +E56 - E60</f>
        <v>-3220000</v>
      </c>
      <c r="F61" s="20">
        <f xml:space="preserve"> +F56 - F60</f>
        <v>-3436000</v>
      </c>
      <c r="G61" s="20">
        <f t="shared" si="0"/>
        <v>216000</v>
      </c>
      <c r="H61" s="20"/>
    </row>
    <row r="62" spans="2:8" ht="30">
      <c r="B62" s="9" t="s">
        <v>66</v>
      </c>
      <c r="C62" s="21" t="s">
        <v>10</v>
      </c>
      <c r="D62" s="16" t="s">
        <v>67</v>
      </c>
      <c r="E62" s="17">
        <f>0</f>
        <v>0</v>
      </c>
      <c r="F62" s="17">
        <f>0</f>
        <v>0</v>
      </c>
      <c r="G62" s="17">
        <f t="shared" si="0"/>
        <v>0</v>
      </c>
      <c r="H62" s="17"/>
    </row>
    <row r="63" spans="2:8" ht="14.25">
      <c r="B63" s="12"/>
      <c r="C63" s="9" t="s">
        <v>23</v>
      </c>
      <c r="D63" s="13" t="s">
        <v>68</v>
      </c>
      <c r="E63" s="14">
        <v>1002000</v>
      </c>
      <c r="F63" s="14">
        <v>1002000</v>
      </c>
      <c r="G63" s="14">
        <f t="shared" si="0"/>
        <v>0</v>
      </c>
      <c r="H63" s="14"/>
    </row>
    <row r="64" spans="2:8" ht="14.25">
      <c r="B64" s="12"/>
      <c r="C64" s="12"/>
      <c r="D64" s="13" t="s">
        <v>69</v>
      </c>
      <c r="E64" s="14">
        <f>+E65+E66</f>
        <v>0</v>
      </c>
      <c r="F64" s="14">
        <f>+F65+F66</f>
        <v>4000000</v>
      </c>
      <c r="G64" s="14">
        <f t="shared" si="0"/>
        <v>-4000000</v>
      </c>
      <c r="H64" s="14"/>
    </row>
    <row r="65" spans="2:8" ht="14.25">
      <c r="B65" s="12"/>
      <c r="C65" s="12"/>
      <c r="D65" s="13" t="s">
        <v>70</v>
      </c>
      <c r="E65" s="14"/>
      <c r="F65" s="14"/>
      <c r="G65" s="14">
        <f t="shared" si="0"/>
        <v>0</v>
      </c>
      <c r="H65" s="14"/>
    </row>
    <row r="66" spans="2:8" ht="14.25">
      <c r="B66" s="12"/>
      <c r="C66" s="12"/>
      <c r="D66" s="13" t="s">
        <v>71</v>
      </c>
      <c r="E66" s="14"/>
      <c r="F66" s="14">
        <v>4000000</v>
      </c>
      <c r="G66" s="14">
        <f t="shared" si="0"/>
        <v>-4000000</v>
      </c>
      <c r="H66" s="14"/>
    </row>
    <row r="67" spans="2:8" ht="14.25">
      <c r="B67" s="12"/>
      <c r="C67" s="15"/>
      <c r="D67" s="23" t="s">
        <v>72</v>
      </c>
      <c r="E67" s="24">
        <f>+E63+E64</f>
        <v>1002000</v>
      </c>
      <c r="F67" s="24">
        <f>+F63+F64</f>
        <v>5002000</v>
      </c>
      <c r="G67" s="24">
        <f t="shared" si="0"/>
        <v>-4000000</v>
      </c>
      <c r="H67" s="24"/>
    </row>
    <row r="68" spans="2:8" ht="14.25">
      <c r="B68" s="15"/>
      <c r="C68" s="22" t="s">
        <v>73</v>
      </c>
      <c r="D68" s="19"/>
      <c r="E68" s="20">
        <f xml:space="preserve"> +E62 - E67</f>
        <v>-1002000</v>
      </c>
      <c r="F68" s="20">
        <f xml:space="preserve"> +F62 - F67</f>
        <v>-5002000</v>
      </c>
      <c r="G68" s="20">
        <f t="shared" si="0"/>
        <v>4000000</v>
      </c>
      <c r="H68" s="20"/>
    </row>
    <row r="69" spans="2:8" ht="14.25">
      <c r="B69" s="25" t="s">
        <v>74</v>
      </c>
      <c r="C69" s="26"/>
      <c r="D69" s="27"/>
      <c r="E69" s="28"/>
      <c r="F69" s="28"/>
      <c r="G69" s="28">
        <f>E69 + E70</f>
        <v>0</v>
      </c>
      <c r="H69" s="28"/>
    </row>
    <row r="70" spans="2:8" ht="14.25">
      <c r="B70" s="29"/>
      <c r="C70" s="30"/>
      <c r="D70" s="31"/>
      <c r="E70" s="32"/>
      <c r="F70" s="32"/>
      <c r="G70" s="32"/>
      <c r="H70" s="32"/>
    </row>
    <row r="71" spans="2:8" ht="14.25">
      <c r="B71" s="22" t="s">
        <v>75</v>
      </c>
      <c r="C71" s="18"/>
      <c r="D71" s="19"/>
      <c r="E71" s="20">
        <f xml:space="preserve"> +E55 +E61 +E68 - (E69 + E70)</f>
        <v>981000</v>
      </c>
      <c r="F71" s="20">
        <f xml:space="preserve"> +F55 +F61 +F68 - (F69 + F70)</f>
        <v>1240621</v>
      </c>
      <c r="G71" s="20">
        <f t="shared" ref="G71:G73" si="1">E71-F71</f>
        <v>-259621</v>
      </c>
      <c r="H71" s="20"/>
    </row>
    <row r="72" spans="2:8" ht="14.25">
      <c r="B72" s="22" t="s">
        <v>76</v>
      </c>
      <c r="C72" s="18"/>
      <c r="D72" s="19"/>
      <c r="E72" s="20">
        <v>26151456</v>
      </c>
      <c r="F72" s="20">
        <v>22388423</v>
      </c>
      <c r="G72" s="20">
        <f t="shared" si="1"/>
        <v>3763033</v>
      </c>
      <c r="H72" s="20"/>
    </row>
    <row r="73" spans="2:8" ht="14.25">
      <c r="B73" s="22" t="s">
        <v>77</v>
      </c>
      <c r="C73" s="18"/>
      <c r="D73" s="19"/>
      <c r="E73" s="20">
        <f xml:space="preserve"> +E71 +E72</f>
        <v>27132456</v>
      </c>
      <c r="F73" s="20">
        <f xml:space="preserve"> +F71 +F72</f>
        <v>23629044</v>
      </c>
      <c r="G73" s="20">
        <f t="shared" si="1"/>
        <v>3503412</v>
      </c>
      <c r="H73" s="20"/>
    </row>
  </sheetData>
  <sheetProtection algorithmName="SHA-512" hashValue="aS1m4oNF1e9GkvhtOnepx0Zw5oe+c8Z05Km+JJIAbvNzUEqcql3H0acDnHrPBALaVoFqRJ5AeeetwMmXFRK82w==" saltValue="6QAKDbnVwHB4aPW4EMWwwQ==" spinCount="100000" sheet="1" objects="1" scenarios="1"/>
  <mergeCells count="10">
    <mergeCell ref="B56:B61"/>
    <mergeCell ref="C57:C60"/>
    <mergeCell ref="B62:B68"/>
    <mergeCell ref="C63:C67"/>
    <mergeCell ref="B2:H2"/>
    <mergeCell ref="B3:H3"/>
    <mergeCell ref="B5:D5"/>
    <mergeCell ref="B6:B55"/>
    <mergeCell ref="C6:C17"/>
    <mergeCell ref="C18:C54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ひかりの子保育園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ひかりの子２</dc:creator>
  <cp:lastModifiedBy>Kazu</cp:lastModifiedBy>
  <dcterms:created xsi:type="dcterms:W3CDTF">2017-08-14T07:52:56Z</dcterms:created>
  <dcterms:modified xsi:type="dcterms:W3CDTF">2017-09-04T03:51:42Z</dcterms:modified>
</cp:coreProperties>
</file>